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Keep reports\LOST-SAVE work\"/>
    </mc:Choice>
  </mc:AlternateContent>
  <xr:revisionPtr revIDLastSave="0" documentId="13_ncr:1_{2BF5FD52-56E5-4159-A3EF-E6DAAB585A52}" xr6:coauthVersionLast="36" xr6:coauthVersionMax="36" xr10:uidLastSave="{00000000-0000-0000-0000-000000000000}"/>
  <bookViews>
    <workbookView xWindow="285" yWindow="75" windowWidth="15300" windowHeight="9270" xr2:uid="{00000000-000D-0000-FFFF-FFFF00000000}"/>
  </bookViews>
  <sheets>
    <sheet name="  All Web Pop and Levy Juris" sheetId="1" r:id="rId1"/>
  </sheets>
  <definedNames>
    <definedName name="_xlnm._FilterDatabase" localSheetId="0" hidden="1">'  All Web Pop and Levy Juris'!$A$9:$AE$1429</definedName>
    <definedName name="_xlnm.Criteria" localSheetId="0">'  All Web Pop and Levy Juris'!#REF!</definedName>
    <definedName name="List">#REF!</definedName>
    <definedName name="_xlnm.Print_Area" localSheetId="0">'  All Web Pop and Levy Juris'!$E$759:$AB$779</definedName>
    <definedName name="_xlnm.Print_Titles" localSheetId="0">'  All Web Pop and Levy Juris'!$A:$D,'  All Web Pop and Levy Juris'!$1:$9</definedName>
  </definedNames>
  <calcPr calcId="191029"/>
</workbook>
</file>

<file path=xl/calcChain.xml><?xml version="1.0" encoding="utf-8"?>
<calcChain xmlns="http://schemas.openxmlformats.org/spreadsheetml/2006/main">
  <c r="Y889" i="1" l="1"/>
  <c r="Z889" i="1"/>
  <c r="Y874" i="1"/>
  <c r="Z874" i="1"/>
  <c r="D28" i="1" l="1"/>
  <c r="J481" i="1" l="1"/>
  <c r="T481" i="1"/>
  <c r="O481" i="1"/>
  <c r="D474" i="1"/>
  <c r="D481" i="1"/>
  <c r="D1028" i="1" l="1"/>
  <c r="D829" i="1"/>
  <c r="D659" i="1"/>
  <c r="W1094" i="1" l="1"/>
  <c r="W1093" i="1"/>
  <c r="W1078" i="1"/>
  <c r="X1112" i="1"/>
  <c r="X1094" i="1"/>
  <c r="X1093" i="1"/>
  <c r="X1078" i="1"/>
  <c r="Y1094" i="1"/>
  <c r="Y1093" i="1"/>
  <c r="Y1092" i="1"/>
  <c r="Y1091" i="1"/>
  <c r="Y1090" i="1"/>
  <c r="Y1089" i="1"/>
  <c r="Y1088" i="1"/>
  <c r="Y1087" i="1"/>
  <c r="Y1086" i="1"/>
  <c r="Y1085" i="1"/>
  <c r="Y1084" i="1"/>
  <c r="Y1083" i="1"/>
  <c r="Y1082" i="1"/>
  <c r="Y1081" i="1"/>
  <c r="Y1080" i="1"/>
  <c r="Y1079" i="1"/>
  <c r="Y1078" i="1"/>
  <c r="Y1077" i="1"/>
  <c r="Y1076" i="1"/>
  <c r="Y1075" i="1"/>
  <c r="Y1074" i="1"/>
  <c r="D19" i="1" l="1"/>
  <c r="J627" i="1"/>
  <c r="T627" i="1"/>
  <c r="Y627" i="1"/>
  <c r="AD627" i="1"/>
  <c r="AE627" i="1" s="1"/>
  <c r="U627" i="1" l="1"/>
  <c r="Y1298" i="1"/>
  <c r="Z1254" i="1" l="1"/>
  <c r="Y1259" i="1"/>
  <c r="Y1258" i="1"/>
  <c r="Y1257" i="1"/>
  <c r="Y1256" i="1"/>
  <c r="Y1255" i="1"/>
  <c r="Y1254" i="1"/>
  <c r="Y1253" i="1"/>
  <c r="Y1252" i="1"/>
  <c r="Y1251" i="1"/>
  <c r="Y1250" i="1"/>
  <c r="X1254" i="1"/>
  <c r="W1254" i="1"/>
  <c r="E1261" i="1"/>
  <c r="E1316" i="1"/>
  <c r="AA1254" i="1" l="1"/>
  <c r="AB1254" i="1" s="1"/>
  <c r="Y1260" i="1"/>
  <c r="Z1258" i="1" s="1"/>
  <c r="J49" i="1"/>
  <c r="Z1251" i="1" l="1"/>
  <c r="Z1256" i="1"/>
  <c r="Z1259" i="1"/>
  <c r="Z1250" i="1"/>
  <c r="Z1257" i="1"/>
  <c r="Z1252" i="1"/>
  <c r="Z1255" i="1"/>
  <c r="Z1253" i="1"/>
  <c r="W1112" i="1"/>
  <c r="Y1177" i="1"/>
  <c r="Y1176" i="1"/>
  <c r="Y1175" i="1"/>
  <c r="Y1174" i="1"/>
  <c r="Y1173" i="1"/>
  <c r="Y1172" i="1"/>
  <c r="Y1171" i="1"/>
  <c r="Y1170" i="1"/>
  <c r="Y1169" i="1"/>
  <c r="Y1168" i="1"/>
  <c r="Y1167" i="1"/>
  <c r="Y1166" i="1"/>
  <c r="Y1165" i="1"/>
  <c r="Y1164" i="1"/>
  <c r="Y1163" i="1"/>
  <c r="Y1162" i="1"/>
  <c r="Y1161" i="1"/>
  <c r="Y1160" i="1"/>
  <c r="W1313" i="1"/>
  <c r="W1312" i="1"/>
  <c r="Y1313" i="1"/>
  <c r="Y1312" i="1"/>
  <c r="Z1260" i="1" l="1"/>
  <c r="J829" i="1"/>
  <c r="O829" i="1"/>
  <c r="T829" i="1"/>
  <c r="U829" i="1"/>
  <c r="E1426" i="1" l="1"/>
  <c r="AD1425" i="1"/>
  <c r="D1425" i="1"/>
  <c r="AD1424" i="1"/>
  <c r="AE1424" i="1" s="1"/>
  <c r="Y1424" i="1"/>
  <c r="U1424" i="1"/>
  <c r="W1424" i="1" s="1"/>
  <c r="AD1423" i="1"/>
  <c r="AE1423" i="1" s="1"/>
  <c r="Y1423" i="1"/>
  <c r="T1423" i="1"/>
  <c r="O1423" i="1"/>
  <c r="J1423" i="1"/>
  <c r="AD1422" i="1"/>
  <c r="AE1422" i="1" s="1"/>
  <c r="Y1422" i="1"/>
  <c r="T1422" i="1"/>
  <c r="O1422" i="1"/>
  <c r="J1422" i="1"/>
  <c r="AD1421" i="1"/>
  <c r="AE1421" i="1" s="1"/>
  <c r="Y1421" i="1"/>
  <c r="T1421" i="1"/>
  <c r="O1421" i="1"/>
  <c r="J1421" i="1"/>
  <c r="AD1420" i="1"/>
  <c r="AE1420" i="1" s="1"/>
  <c r="Y1420" i="1"/>
  <c r="T1420" i="1"/>
  <c r="O1420" i="1"/>
  <c r="J1420" i="1"/>
  <c r="AD1419" i="1"/>
  <c r="AE1419" i="1" s="1"/>
  <c r="Y1419" i="1"/>
  <c r="T1419" i="1"/>
  <c r="O1419" i="1"/>
  <c r="J1419" i="1"/>
  <c r="AD1418" i="1"/>
  <c r="AE1418" i="1" s="1"/>
  <c r="Y1418" i="1"/>
  <c r="T1418" i="1"/>
  <c r="O1418" i="1"/>
  <c r="J1418" i="1"/>
  <c r="AD1417" i="1"/>
  <c r="AE1417" i="1" s="1"/>
  <c r="Y1417" i="1"/>
  <c r="T1417" i="1"/>
  <c r="O1417" i="1"/>
  <c r="J1417" i="1"/>
  <c r="AD1416" i="1"/>
  <c r="AE1416" i="1" s="1"/>
  <c r="Y1416" i="1"/>
  <c r="T1416" i="1"/>
  <c r="O1416" i="1"/>
  <c r="J1416" i="1"/>
  <c r="E1414" i="1"/>
  <c r="AD1413" i="1"/>
  <c r="D1413" i="1"/>
  <c r="AD1412" i="1"/>
  <c r="AE1412" i="1" s="1"/>
  <c r="Y1412" i="1"/>
  <c r="U1412" i="1"/>
  <c r="W1412" i="1" s="1"/>
  <c r="AD1411" i="1"/>
  <c r="AE1411" i="1" s="1"/>
  <c r="Y1411" i="1"/>
  <c r="T1411" i="1"/>
  <c r="O1411" i="1"/>
  <c r="J1411" i="1"/>
  <c r="AD1410" i="1"/>
  <c r="AE1410" i="1" s="1"/>
  <c r="Y1410" i="1"/>
  <c r="T1410" i="1"/>
  <c r="O1410" i="1"/>
  <c r="J1410" i="1"/>
  <c r="AD1409" i="1"/>
  <c r="AE1409" i="1" s="1"/>
  <c r="Y1409" i="1"/>
  <c r="T1409" i="1"/>
  <c r="O1409" i="1"/>
  <c r="J1409" i="1"/>
  <c r="AD1408" i="1"/>
  <c r="AE1408" i="1" s="1"/>
  <c r="Y1408" i="1"/>
  <c r="T1408" i="1"/>
  <c r="O1408" i="1"/>
  <c r="J1408" i="1"/>
  <c r="AD1407" i="1"/>
  <c r="AE1407" i="1" s="1"/>
  <c r="Y1407" i="1"/>
  <c r="T1407" i="1"/>
  <c r="O1407" i="1"/>
  <c r="J1407" i="1"/>
  <c r="AD1406" i="1"/>
  <c r="AE1406" i="1" s="1"/>
  <c r="Y1406" i="1"/>
  <c r="T1406" i="1"/>
  <c r="O1406" i="1"/>
  <c r="J1406" i="1"/>
  <c r="AD1405" i="1"/>
  <c r="AE1405" i="1" s="1"/>
  <c r="Y1405" i="1"/>
  <c r="T1405" i="1"/>
  <c r="O1405" i="1"/>
  <c r="J1405" i="1"/>
  <c r="E1403" i="1"/>
  <c r="AD1402" i="1"/>
  <c r="D1402" i="1"/>
  <c r="AD1401" i="1"/>
  <c r="AE1401" i="1" s="1"/>
  <c r="Y1401" i="1"/>
  <c r="U1401" i="1"/>
  <c r="W1401" i="1" s="1"/>
  <c r="AD1400" i="1"/>
  <c r="AE1400" i="1" s="1"/>
  <c r="Y1400" i="1"/>
  <c r="T1400" i="1"/>
  <c r="O1400" i="1"/>
  <c r="J1400" i="1"/>
  <c r="AD1399" i="1"/>
  <c r="AE1399" i="1" s="1"/>
  <c r="Y1399" i="1"/>
  <c r="T1399" i="1"/>
  <c r="O1399" i="1"/>
  <c r="J1399" i="1"/>
  <c r="AD1398" i="1"/>
  <c r="AE1398" i="1" s="1"/>
  <c r="Y1398" i="1"/>
  <c r="T1398" i="1"/>
  <c r="O1398" i="1"/>
  <c r="J1398" i="1"/>
  <c r="AD1397" i="1"/>
  <c r="AE1397" i="1" s="1"/>
  <c r="Y1397" i="1"/>
  <c r="T1397" i="1"/>
  <c r="O1397" i="1"/>
  <c r="J1397" i="1"/>
  <c r="AD1396" i="1"/>
  <c r="AE1396" i="1" s="1"/>
  <c r="Y1396" i="1"/>
  <c r="T1396" i="1"/>
  <c r="O1396" i="1"/>
  <c r="J1396" i="1"/>
  <c r="AD1395" i="1"/>
  <c r="AE1395" i="1" s="1"/>
  <c r="Y1395" i="1"/>
  <c r="T1395" i="1"/>
  <c r="O1395" i="1"/>
  <c r="J1395" i="1"/>
  <c r="AD1394" i="1"/>
  <c r="AE1394" i="1" s="1"/>
  <c r="Y1394" i="1"/>
  <c r="T1394" i="1"/>
  <c r="O1394" i="1"/>
  <c r="J1394" i="1"/>
  <c r="AD1393" i="1"/>
  <c r="AE1393" i="1" s="1"/>
  <c r="Y1393" i="1"/>
  <c r="T1393" i="1"/>
  <c r="O1393" i="1"/>
  <c r="J1393" i="1"/>
  <c r="AD1392" i="1"/>
  <c r="AE1392" i="1" s="1"/>
  <c r="Y1392" i="1"/>
  <c r="T1392" i="1"/>
  <c r="O1392" i="1"/>
  <c r="J1392" i="1"/>
  <c r="AD1391" i="1"/>
  <c r="AE1391" i="1" s="1"/>
  <c r="Y1391" i="1"/>
  <c r="T1391" i="1"/>
  <c r="O1391" i="1"/>
  <c r="J1391" i="1"/>
  <c r="AD1390" i="1"/>
  <c r="AE1390" i="1" s="1"/>
  <c r="Y1390" i="1"/>
  <c r="T1390" i="1"/>
  <c r="O1390" i="1"/>
  <c r="J1390" i="1"/>
  <c r="AD1389" i="1"/>
  <c r="AE1389" i="1" s="1"/>
  <c r="Y1389" i="1"/>
  <c r="T1389" i="1"/>
  <c r="O1389" i="1"/>
  <c r="J1389" i="1"/>
  <c r="AD1388" i="1"/>
  <c r="AE1388" i="1" s="1"/>
  <c r="Y1388" i="1"/>
  <c r="T1388" i="1"/>
  <c r="O1388" i="1"/>
  <c r="J1388" i="1"/>
  <c r="AD1387" i="1"/>
  <c r="AE1387" i="1" s="1"/>
  <c r="Y1387" i="1"/>
  <c r="T1387" i="1"/>
  <c r="O1387" i="1"/>
  <c r="J1387" i="1"/>
  <c r="AD1386" i="1"/>
  <c r="AE1386" i="1" s="1"/>
  <c r="Y1386" i="1"/>
  <c r="T1386" i="1"/>
  <c r="O1386" i="1"/>
  <c r="J1386" i="1"/>
  <c r="E1384" i="1"/>
  <c r="AD1383" i="1"/>
  <c r="D1383" i="1"/>
  <c r="AD1382" i="1"/>
  <c r="AE1382" i="1" s="1"/>
  <c r="Y1382" i="1"/>
  <c r="U1382" i="1"/>
  <c r="W1382" i="1" s="1"/>
  <c r="AD1381" i="1"/>
  <c r="AE1381" i="1" s="1"/>
  <c r="Y1381" i="1"/>
  <c r="T1381" i="1"/>
  <c r="O1381" i="1"/>
  <c r="J1381" i="1"/>
  <c r="AD1380" i="1"/>
  <c r="AE1380" i="1" s="1"/>
  <c r="Y1380" i="1"/>
  <c r="T1380" i="1"/>
  <c r="O1380" i="1"/>
  <c r="J1380" i="1"/>
  <c r="AD1379" i="1"/>
  <c r="AE1379" i="1" s="1"/>
  <c r="Y1379" i="1"/>
  <c r="T1379" i="1"/>
  <c r="O1379" i="1"/>
  <c r="J1379" i="1"/>
  <c r="AD1378" i="1"/>
  <c r="AE1378" i="1" s="1"/>
  <c r="Y1378" i="1"/>
  <c r="T1378" i="1"/>
  <c r="O1378" i="1"/>
  <c r="J1378" i="1"/>
  <c r="AD1377" i="1"/>
  <c r="AE1377" i="1" s="1"/>
  <c r="Y1377" i="1"/>
  <c r="T1377" i="1"/>
  <c r="O1377" i="1"/>
  <c r="J1377" i="1"/>
  <c r="AD1376" i="1"/>
  <c r="AE1376" i="1" s="1"/>
  <c r="Y1376" i="1"/>
  <c r="T1376" i="1"/>
  <c r="O1376" i="1"/>
  <c r="J1376" i="1"/>
  <c r="AD1375" i="1"/>
  <c r="AE1375" i="1" s="1"/>
  <c r="Y1375" i="1"/>
  <c r="T1375" i="1"/>
  <c r="O1375" i="1"/>
  <c r="J1375" i="1"/>
  <c r="AD1374" i="1"/>
  <c r="AE1374" i="1" s="1"/>
  <c r="Y1374" i="1"/>
  <c r="T1374" i="1"/>
  <c r="O1374" i="1"/>
  <c r="J1374" i="1"/>
  <c r="E1372" i="1"/>
  <c r="AD1371" i="1"/>
  <c r="D1371" i="1"/>
  <c r="AD1370" i="1"/>
  <c r="AE1370" i="1" s="1"/>
  <c r="Y1370" i="1"/>
  <c r="U1370" i="1"/>
  <c r="W1370" i="1" s="1"/>
  <c r="AD1369" i="1"/>
  <c r="AE1369" i="1" s="1"/>
  <c r="Y1369" i="1"/>
  <c r="T1369" i="1"/>
  <c r="O1369" i="1"/>
  <c r="J1369" i="1"/>
  <c r="AD1368" i="1"/>
  <c r="AE1368" i="1" s="1"/>
  <c r="Y1368" i="1"/>
  <c r="T1368" i="1"/>
  <c r="O1368" i="1"/>
  <c r="J1368" i="1"/>
  <c r="AD1367" i="1"/>
  <c r="AE1367" i="1" s="1"/>
  <c r="Y1367" i="1"/>
  <c r="T1367" i="1"/>
  <c r="O1367" i="1"/>
  <c r="J1367" i="1"/>
  <c r="AD1366" i="1"/>
  <c r="AE1366" i="1" s="1"/>
  <c r="Y1366" i="1"/>
  <c r="T1366" i="1"/>
  <c r="O1366" i="1"/>
  <c r="J1366" i="1"/>
  <c r="AD1365" i="1"/>
  <c r="AE1365" i="1" s="1"/>
  <c r="Y1365" i="1"/>
  <c r="T1365" i="1"/>
  <c r="O1365" i="1"/>
  <c r="J1365" i="1"/>
  <c r="AD1364" i="1"/>
  <c r="AE1364" i="1" s="1"/>
  <c r="Y1364" i="1"/>
  <c r="T1364" i="1"/>
  <c r="O1364" i="1"/>
  <c r="J1364" i="1"/>
  <c r="AD1363" i="1"/>
  <c r="AE1363" i="1" s="1"/>
  <c r="Y1363" i="1"/>
  <c r="T1363" i="1"/>
  <c r="O1363" i="1"/>
  <c r="J1363" i="1"/>
  <c r="E1361" i="1"/>
  <c r="AD1360" i="1"/>
  <c r="D1360" i="1"/>
  <c r="AD1359" i="1"/>
  <c r="AE1359" i="1" s="1"/>
  <c r="Y1359" i="1"/>
  <c r="U1359" i="1"/>
  <c r="W1359" i="1" s="1"/>
  <c r="AD1358" i="1"/>
  <c r="AE1358" i="1" s="1"/>
  <c r="Z1358" i="1"/>
  <c r="Y1358" i="1"/>
  <c r="X1358" i="1"/>
  <c r="W1358" i="1"/>
  <c r="T1358" i="1"/>
  <c r="O1358" i="1"/>
  <c r="J1358" i="1"/>
  <c r="AD1357" i="1"/>
  <c r="AE1357" i="1" s="1"/>
  <c r="Y1357" i="1"/>
  <c r="T1357" i="1"/>
  <c r="O1357" i="1"/>
  <c r="J1357" i="1"/>
  <c r="AD1356" i="1"/>
  <c r="AE1356" i="1" s="1"/>
  <c r="Y1356" i="1"/>
  <c r="T1356" i="1"/>
  <c r="O1356" i="1"/>
  <c r="J1356" i="1"/>
  <c r="AD1355" i="1"/>
  <c r="AE1355" i="1" s="1"/>
  <c r="Y1355" i="1"/>
  <c r="T1355" i="1"/>
  <c r="O1355" i="1"/>
  <c r="J1355" i="1"/>
  <c r="AD1354" i="1"/>
  <c r="AE1354" i="1" s="1"/>
  <c r="Y1354" i="1"/>
  <c r="T1354" i="1"/>
  <c r="O1354" i="1"/>
  <c r="J1354" i="1"/>
  <c r="AD1353" i="1"/>
  <c r="AE1353" i="1" s="1"/>
  <c r="Y1353" i="1"/>
  <c r="T1353" i="1"/>
  <c r="O1353" i="1"/>
  <c r="J1353" i="1"/>
  <c r="AD1352" i="1"/>
  <c r="AE1352" i="1" s="1"/>
  <c r="Y1352" i="1"/>
  <c r="T1352" i="1"/>
  <c r="O1352" i="1"/>
  <c r="J1352" i="1"/>
  <c r="AD1351" i="1"/>
  <c r="AE1351" i="1" s="1"/>
  <c r="Y1351" i="1"/>
  <c r="T1351" i="1"/>
  <c r="O1351" i="1"/>
  <c r="J1351" i="1"/>
  <c r="AD1350" i="1"/>
  <c r="AE1350" i="1" s="1"/>
  <c r="Y1350" i="1"/>
  <c r="T1350" i="1"/>
  <c r="O1350" i="1"/>
  <c r="J1350" i="1"/>
  <c r="AD1349" i="1"/>
  <c r="AE1349" i="1" s="1"/>
  <c r="Y1349" i="1"/>
  <c r="T1349" i="1"/>
  <c r="O1349" i="1"/>
  <c r="J1349" i="1"/>
  <c r="AD1348" i="1"/>
  <c r="AE1348" i="1" s="1"/>
  <c r="Y1348" i="1"/>
  <c r="T1348" i="1"/>
  <c r="O1348" i="1"/>
  <c r="J1348" i="1"/>
  <c r="AD1347" i="1"/>
  <c r="AE1347" i="1" s="1"/>
  <c r="Y1347" i="1"/>
  <c r="T1347" i="1"/>
  <c r="O1347" i="1"/>
  <c r="J1347" i="1"/>
  <c r="AD1346" i="1"/>
  <c r="AE1346" i="1" s="1"/>
  <c r="Y1346" i="1"/>
  <c r="T1346" i="1"/>
  <c r="O1346" i="1"/>
  <c r="J1346" i="1"/>
  <c r="AD1345" i="1"/>
  <c r="AE1345" i="1" s="1"/>
  <c r="Y1345" i="1"/>
  <c r="T1345" i="1"/>
  <c r="O1345" i="1"/>
  <c r="J1345" i="1"/>
  <c r="AD1344" i="1"/>
  <c r="AE1344" i="1" s="1"/>
  <c r="Y1344" i="1"/>
  <c r="T1344" i="1"/>
  <c r="O1344" i="1"/>
  <c r="J1344" i="1"/>
  <c r="E1342" i="1"/>
  <c r="AD1341" i="1"/>
  <c r="D1341" i="1"/>
  <c r="AD1340" i="1"/>
  <c r="AE1340" i="1" s="1"/>
  <c r="Y1340" i="1"/>
  <c r="U1340" i="1"/>
  <c r="W1340" i="1" s="1"/>
  <c r="AD1339" i="1"/>
  <c r="AE1339" i="1" s="1"/>
  <c r="Y1339" i="1"/>
  <c r="T1339" i="1"/>
  <c r="O1339" i="1"/>
  <c r="J1339" i="1"/>
  <c r="AD1338" i="1"/>
  <c r="AE1338" i="1" s="1"/>
  <c r="Y1338" i="1"/>
  <c r="T1338" i="1"/>
  <c r="O1338" i="1"/>
  <c r="J1338" i="1"/>
  <c r="AD1337" i="1"/>
  <c r="AE1337" i="1" s="1"/>
  <c r="Y1337" i="1"/>
  <c r="T1337" i="1"/>
  <c r="O1337" i="1"/>
  <c r="J1337" i="1"/>
  <c r="AD1336" i="1"/>
  <c r="AE1336" i="1" s="1"/>
  <c r="Y1336" i="1"/>
  <c r="T1336" i="1"/>
  <c r="O1336" i="1"/>
  <c r="J1336" i="1"/>
  <c r="AD1335" i="1"/>
  <c r="AE1335" i="1" s="1"/>
  <c r="Y1335" i="1"/>
  <c r="T1335" i="1"/>
  <c r="O1335" i="1"/>
  <c r="J1335" i="1"/>
  <c r="AD1334" i="1"/>
  <c r="AE1334" i="1" s="1"/>
  <c r="Y1334" i="1"/>
  <c r="T1334" i="1"/>
  <c r="O1334" i="1"/>
  <c r="J1334" i="1"/>
  <c r="AD1333" i="1"/>
  <c r="AE1333" i="1" s="1"/>
  <c r="Y1333" i="1"/>
  <c r="T1333" i="1"/>
  <c r="O1333" i="1"/>
  <c r="J1333" i="1"/>
  <c r="AD1332" i="1"/>
  <c r="AE1332" i="1" s="1"/>
  <c r="Y1332" i="1"/>
  <c r="T1332" i="1"/>
  <c r="O1332" i="1"/>
  <c r="J1332" i="1"/>
  <c r="E1330" i="1"/>
  <c r="AD1329" i="1"/>
  <c r="D1329" i="1"/>
  <c r="AD1328" i="1"/>
  <c r="AE1328" i="1" s="1"/>
  <c r="Y1328" i="1"/>
  <c r="U1328" i="1"/>
  <c r="W1328" i="1" s="1"/>
  <c r="AD1326" i="1"/>
  <c r="AE1326" i="1" s="1"/>
  <c r="Y1326" i="1"/>
  <c r="T1326" i="1"/>
  <c r="O1326" i="1"/>
  <c r="J1326" i="1"/>
  <c r="AD1325" i="1"/>
  <c r="AE1325" i="1" s="1"/>
  <c r="Y1325" i="1"/>
  <c r="T1325" i="1"/>
  <c r="O1325" i="1"/>
  <c r="J1325" i="1"/>
  <c r="AD1324" i="1"/>
  <c r="AE1324" i="1" s="1"/>
  <c r="Y1324" i="1"/>
  <c r="T1324" i="1"/>
  <c r="O1324" i="1"/>
  <c r="J1324" i="1"/>
  <c r="AD1323" i="1"/>
  <c r="AE1323" i="1" s="1"/>
  <c r="Y1323" i="1"/>
  <c r="T1323" i="1"/>
  <c r="O1323" i="1"/>
  <c r="J1323" i="1"/>
  <c r="AD1322" i="1"/>
  <c r="AE1322" i="1" s="1"/>
  <c r="Y1322" i="1"/>
  <c r="T1322" i="1"/>
  <c r="O1322" i="1"/>
  <c r="J1322" i="1"/>
  <c r="AD1321" i="1"/>
  <c r="AE1321" i="1" s="1"/>
  <c r="Y1321" i="1"/>
  <c r="T1321" i="1"/>
  <c r="O1321" i="1"/>
  <c r="J1321" i="1"/>
  <c r="AD1320" i="1"/>
  <c r="AE1320" i="1" s="1"/>
  <c r="Y1320" i="1"/>
  <c r="T1320" i="1"/>
  <c r="O1320" i="1"/>
  <c r="J1320" i="1"/>
  <c r="AD1319" i="1"/>
  <c r="AE1319" i="1" s="1"/>
  <c r="Y1319" i="1"/>
  <c r="T1319" i="1"/>
  <c r="O1319" i="1"/>
  <c r="J1319" i="1"/>
  <c r="AD1318" i="1"/>
  <c r="AE1318" i="1" s="1"/>
  <c r="Y1318" i="1"/>
  <c r="T1318" i="1"/>
  <c r="O1318" i="1"/>
  <c r="J1318" i="1"/>
  <c r="AD1315" i="1"/>
  <c r="D1315" i="1"/>
  <c r="AD1314" i="1"/>
  <c r="AE1314" i="1" s="1"/>
  <c r="Y1314" i="1"/>
  <c r="U1314" i="1"/>
  <c r="W1314" i="1" s="1"/>
  <c r="AD1311" i="1"/>
  <c r="AE1311" i="1" s="1"/>
  <c r="Y1311" i="1"/>
  <c r="T1311" i="1"/>
  <c r="O1311" i="1"/>
  <c r="J1311" i="1"/>
  <c r="AD1310" i="1"/>
  <c r="AE1310" i="1" s="1"/>
  <c r="Y1310" i="1"/>
  <c r="T1310" i="1"/>
  <c r="O1310" i="1"/>
  <c r="J1310" i="1"/>
  <c r="AD1309" i="1"/>
  <c r="AE1309" i="1" s="1"/>
  <c r="Y1309" i="1"/>
  <c r="T1309" i="1"/>
  <c r="O1309" i="1"/>
  <c r="J1309" i="1"/>
  <c r="AD1308" i="1"/>
  <c r="AE1308" i="1" s="1"/>
  <c r="Y1308" i="1"/>
  <c r="T1308" i="1"/>
  <c r="O1308" i="1"/>
  <c r="J1308" i="1"/>
  <c r="AD1307" i="1"/>
  <c r="AE1307" i="1" s="1"/>
  <c r="Y1307" i="1"/>
  <c r="T1307" i="1"/>
  <c r="O1307" i="1"/>
  <c r="J1307" i="1"/>
  <c r="AD1306" i="1"/>
  <c r="AE1306" i="1" s="1"/>
  <c r="Y1306" i="1"/>
  <c r="T1306" i="1"/>
  <c r="O1306" i="1"/>
  <c r="J1306" i="1"/>
  <c r="AD1305" i="1"/>
  <c r="AE1305" i="1" s="1"/>
  <c r="Y1305" i="1"/>
  <c r="T1305" i="1"/>
  <c r="O1305" i="1"/>
  <c r="J1305" i="1"/>
  <c r="AD1304" i="1"/>
  <c r="AE1304" i="1" s="1"/>
  <c r="Y1304" i="1"/>
  <c r="T1304" i="1"/>
  <c r="O1304" i="1"/>
  <c r="J1304" i="1"/>
  <c r="AD1303" i="1"/>
  <c r="AE1303" i="1" s="1"/>
  <c r="Y1303" i="1"/>
  <c r="T1303" i="1"/>
  <c r="O1303" i="1"/>
  <c r="J1303" i="1"/>
  <c r="AD1302" i="1"/>
  <c r="AE1302" i="1" s="1"/>
  <c r="Y1302" i="1"/>
  <c r="T1302" i="1"/>
  <c r="O1302" i="1"/>
  <c r="J1302" i="1"/>
  <c r="AD1301" i="1"/>
  <c r="AE1301" i="1" s="1"/>
  <c r="Y1301" i="1"/>
  <c r="T1301" i="1"/>
  <c r="O1301" i="1"/>
  <c r="J1301" i="1"/>
  <c r="AD1300" i="1"/>
  <c r="AE1300" i="1" s="1"/>
  <c r="Y1300" i="1"/>
  <c r="T1300" i="1"/>
  <c r="O1300" i="1"/>
  <c r="J1300" i="1"/>
  <c r="AD1299" i="1"/>
  <c r="AE1299" i="1" s="1"/>
  <c r="Y1299" i="1"/>
  <c r="T1299" i="1"/>
  <c r="O1299" i="1"/>
  <c r="J1299" i="1"/>
  <c r="AD1298" i="1"/>
  <c r="AE1298" i="1" s="1"/>
  <c r="T1298" i="1"/>
  <c r="O1298" i="1"/>
  <c r="J1298" i="1"/>
  <c r="E1296" i="1"/>
  <c r="AD1295" i="1"/>
  <c r="D1295" i="1"/>
  <c r="AD1294" i="1"/>
  <c r="AE1294" i="1" s="1"/>
  <c r="Y1294" i="1"/>
  <c r="U1294" i="1"/>
  <c r="W1294" i="1" s="1"/>
  <c r="AD1293" i="1"/>
  <c r="AE1293" i="1" s="1"/>
  <c r="Y1293" i="1"/>
  <c r="T1293" i="1"/>
  <c r="O1293" i="1"/>
  <c r="J1293" i="1"/>
  <c r="AD1292" i="1"/>
  <c r="AE1292" i="1" s="1"/>
  <c r="Y1292" i="1"/>
  <c r="T1292" i="1"/>
  <c r="O1292" i="1"/>
  <c r="J1292" i="1"/>
  <c r="AD1291" i="1"/>
  <c r="AE1291" i="1" s="1"/>
  <c r="Y1291" i="1"/>
  <c r="T1291" i="1"/>
  <c r="O1291" i="1"/>
  <c r="J1291" i="1"/>
  <c r="AD1290" i="1"/>
  <c r="AE1290" i="1" s="1"/>
  <c r="Y1290" i="1"/>
  <c r="T1290" i="1"/>
  <c r="O1290" i="1"/>
  <c r="J1290" i="1"/>
  <c r="AD1289" i="1"/>
  <c r="AE1289" i="1" s="1"/>
  <c r="Y1289" i="1"/>
  <c r="T1289" i="1"/>
  <c r="O1289" i="1"/>
  <c r="J1289" i="1"/>
  <c r="AD1288" i="1"/>
  <c r="AE1288" i="1" s="1"/>
  <c r="Y1288" i="1"/>
  <c r="T1288" i="1"/>
  <c r="O1288" i="1"/>
  <c r="J1288" i="1"/>
  <c r="AD1287" i="1"/>
  <c r="AE1287" i="1" s="1"/>
  <c r="Y1287" i="1"/>
  <c r="T1287" i="1"/>
  <c r="O1287" i="1"/>
  <c r="J1287" i="1"/>
  <c r="E1285" i="1"/>
  <c r="AD1284" i="1"/>
  <c r="D1284" i="1"/>
  <c r="AD1283" i="1"/>
  <c r="AE1283" i="1" s="1"/>
  <c r="Y1283" i="1"/>
  <c r="U1283" i="1"/>
  <c r="W1283" i="1" s="1"/>
  <c r="AD1282" i="1"/>
  <c r="AE1282" i="1" s="1"/>
  <c r="Y1282" i="1"/>
  <c r="T1282" i="1"/>
  <c r="O1282" i="1"/>
  <c r="J1282" i="1"/>
  <c r="AD1281" i="1"/>
  <c r="AE1281" i="1" s="1"/>
  <c r="Y1281" i="1"/>
  <c r="T1281" i="1"/>
  <c r="O1281" i="1"/>
  <c r="J1281" i="1"/>
  <c r="AD1280" i="1"/>
  <c r="AE1280" i="1" s="1"/>
  <c r="Y1280" i="1"/>
  <c r="T1280" i="1"/>
  <c r="O1280" i="1"/>
  <c r="J1280" i="1"/>
  <c r="AD1279" i="1"/>
  <c r="AE1279" i="1" s="1"/>
  <c r="Y1279" i="1"/>
  <c r="T1279" i="1"/>
  <c r="O1279" i="1"/>
  <c r="J1279" i="1"/>
  <c r="AD1278" i="1"/>
  <c r="AE1278" i="1" s="1"/>
  <c r="Y1278" i="1"/>
  <c r="T1278" i="1"/>
  <c r="O1278" i="1"/>
  <c r="J1278" i="1"/>
  <c r="AD1277" i="1"/>
  <c r="AE1277" i="1" s="1"/>
  <c r="Y1277" i="1"/>
  <c r="T1277" i="1"/>
  <c r="O1277" i="1"/>
  <c r="J1277" i="1"/>
  <c r="AD1276" i="1"/>
  <c r="AE1276" i="1" s="1"/>
  <c r="Y1276" i="1"/>
  <c r="T1276" i="1"/>
  <c r="O1276" i="1"/>
  <c r="J1276" i="1"/>
  <c r="AD1275" i="1"/>
  <c r="AE1275" i="1" s="1"/>
  <c r="Y1275" i="1"/>
  <c r="T1275" i="1"/>
  <c r="O1275" i="1"/>
  <c r="J1275" i="1"/>
  <c r="E1273" i="1"/>
  <c r="AD1272" i="1"/>
  <c r="D1272" i="1"/>
  <c r="AD1271" i="1"/>
  <c r="AE1271" i="1" s="1"/>
  <c r="Y1271" i="1"/>
  <c r="U1271" i="1"/>
  <c r="W1271" i="1" s="1"/>
  <c r="AD1270" i="1"/>
  <c r="AE1270" i="1" s="1"/>
  <c r="Y1270" i="1"/>
  <c r="T1270" i="1"/>
  <c r="O1270" i="1"/>
  <c r="J1270" i="1"/>
  <c r="AD1269" i="1"/>
  <c r="AE1269" i="1" s="1"/>
  <c r="Y1269" i="1"/>
  <c r="T1269" i="1"/>
  <c r="O1269" i="1"/>
  <c r="J1269" i="1"/>
  <c r="AD1268" i="1"/>
  <c r="AE1268" i="1" s="1"/>
  <c r="Z1268" i="1"/>
  <c r="Y1268" i="1"/>
  <c r="X1268" i="1"/>
  <c r="W1268" i="1"/>
  <c r="T1268" i="1"/>
  <c r="O1268" i="1"/>
  <c r="J1268" i="1"/>
  <c r="AD1267" i="1"/>
  <c r="AE1267" i="1" s="1"/>
  <c r="Y1267" i="1"/>
  <c r="T1267" i="1"/>
  <c r="O1267" i="1"/>
  <c r="J1267" i="1"/>
  <c r="AD1266" i="1"/>
  <c r="AE1266" i="1" s="1"/>
  <c r="Y1266" i="1"/>
  <c r="T1266" i="1"/>
  <c r="O1266" i="1"/>
  <c r="J1266" i="1"/>
  <c r="AD1265" i="1"/>
  <c r="AE1265" i="1" s="1"/>
  <c r="Y1265" i="1"/>
  <c r="T1265" i="1"/>
  <c r="O1265" i="1"/>
  <c r="J1265" i="1"/>
  <c r="AD1264" i="1"/>
  <c r="AE1264" i="1" s="1"/>
  <c r="Y1264" i="1"/>
  <c r="T1264" i="1"/>
  <c r="O1264" i="1"/>
  <c r="J1264" i="1"/>
  <c r="AD1263" i="1"/>
  <c r="AE1263" i="1" s="1"/>
  <c r="Y1263" i="1"/>
  <c r="T1263" i="1"/>
  <c r="O1263" i="1"/>
  <c r="J1263" i="1"/>
  <c r="AD1260" i="1"/>
  <c r="D1260" i="1"/>
  <c r="AD1259" i="1"/>
  <c r="AE1259" i="1" s="1"/>
  <c r="U1259" i="1"/>
  <c r="W1259" i="1" s="1"/>
  <c r="AD1258" i="1"/>
  <c r="AE1258" i="1" s="1"/>
  <c r="T1258" i="1"/>
  <c r="O1258" i="1"/>
  <c r="J1258" i="1"/>
  <c r="AD1257" i="1"/>
  <c r="AE1257" i="1" s="1"/>
  <c r="T1257" i="1"/>
  <c r="O1257" i="1"/>
  <c r="J1257" i="1"/>
  <c r="AD1256" i="1"/>
  <c r="AE1256" i="1" s="1"/>
  <c r="T1256" i="1"/>
  <c r="O1256" i="1"/>
  <c r="J1256" i="1"/>
  <c r="AD1255" i="1"/>
  <c r="AE1255" i="1" s="1"/>
  <c r="T1255" i="1"/>
  <c r="O1255" i="1"/>
  <c r="J1255" i="1"/>
  <c r="AD1254" i="1"/>
  <c r="AE1254" i="1" s="1"/>
  <c r="T1254" i="1"/>
  <c r="O1254" i="1"/>
  <c r="J1254" i="1"/>
  <c r="AD1253" i="1"/>
  <c r="AE1253" i="1" s="1"/>
  <c r="T1253" i="1"/>
  <c r="O1253" i="1"/>
  <c r="J1253" i="1"/>
  <c r="AD1252" i="1"/>
  <c r="AE1252" i="1" s="1"/>
  <c r="T1252" i="1"/>
  <c r="O1252" i="1"/>
  <c r="J1252" i="1"/>
  <c r="AD1251" i="1"/>
  <c r="AE1251" i="1" s="1"/>
  <c r="T1251" i="1"/>
  <c r="O1251" i="1"/>
  <c r="J1251" i="1"/>
  <c r="AD1250" i="1"/>
  <c r="AE1250" i="1" s="1"/>
  <c r="T1250" i="1"/>
  <c r="O1250" i="1"/>
  <c r="J1250" i="1"/>
  <c r="E1248" i="1"/>
  <c r="AD1247" i="1"/>
  <c r="D1247" i="1"/>
  <c r="AD1246" i="1"/>
  <c r="AE1246" i="1" s="1"/>
  <c r="Y1246" i="1"/>
  <c r="U1246" i="1"/>
  <c r="W1246" i="1" s="1"/>
  <c r="AD1245" i="1"/>
  <c r="AE1245" i="1" s="1"/>
  <c r="Z1245" i="1"/>
  <c r="Y1245" i="1"/>
  <c r="X1245" i="1"/>
  <c r="W1245" i="1"/>
  <c r="T1245" i="1"/>
  <c r="O1245" i="1"/>
  <c r="J1245" i="1"/>
  <c r="AD1244" i="1"/>
  <c r="AE1244" i="1" s="1"/>
  <c r="Y1244" i="1"/>
  <c r="T1244" i="1"/>
  <c r="O1244" i="1"/>
  <c r="J1244" i="1"/>
  <c r="AD1243" i="1"/>
  <c r="AE1243" i="1" s="1"/>
  <c r="Y1243" i="1"/>
  <c r="T1243" i="1"/>
  <c r="O1243" i="1"/>
  <c r="J1243" i="1"/>
  <c r="AD1242" i="1"/>
  <c r="AE1242" i="1" s="1"/>
  <c r="Y1242" i="1"/>
  <c r="T1242" i="1"/>
  <c r="O1242" i="1"/>
  <c r="J1242" i="1"/>
  <c r="AD1241" i="1"/>
  <c r="AE1241" i="1" s="1"/>
  <c r="Y1241" i="1"/>
  <c r="T1241" i="1"/>
  <c r="O1241" i="1"/>
  <c r="J1241" i="1"/>
  <c r="AD1240" i="1"/>
  <c r="AE1240" i="1" s="1"/>
  <c r="Y1240" i="1"/>
  <c r="T1240" i="1"/>
  <c r="O1240" i="1"/>
  <c r="J1240" i="1"/>
  <c r="AD1239" i="1"/>
  <c r="AE1239" i="1" s="1"/>
  <c r="Y1239" i="1"/>
  <c r="T1239" i="1"/>
  <c r="O1239" i="1"/>
  <c r="J1239" i="1"/>
  <c r="AD1238" i="1"/>
  <c r="AE1238" i="1" s="1"/>
  <c r="Y1238" i="1"/>
  <c r="T1238" i="1"/>
  <c r="O1238" i="1"/>
  <c r="J1238" i="1"/>
  <c r="AD1237" i="1"/>
  <c r="AE1237" i="1" s="1"/>
  <c r="Y1237" i="1"/>
  <c r="T1237" i="1"/>
  <c r="O1237" i="1"/>
  <c r="J1237" i="1"/>
  <c r="AD1236" i="1"/>
  <c r="AE1236" i="1" s="1"/>
  <c r="Y1236" i="1"/>
  <c r="T1236" i="1"/>
  <c r="O1236" i="1"/>
  <c r="J1236" i="1"/>
  <c r="AD1235" i="1"/>
  <c r="AE1235" i="1" s="1"/>
  <c r="Y1235" i="1"/>
  <c r="T1235" i="1"/>
  <c r="O1235" i="1"/>
  <c r="J1235" i="1"/>
  <c r="AD1234" i="1"/>
  <c r="AE1234" i="1" s="1"/>
  <c r="Y1234" i="1"/>
  <c r="T1234" i="1"/>
  <c r="O1234" i="1"/>
  <c r="J1234" i="1"/>
  <c r="AD1233" i="1"/>
  <c r="AE1233" i="1" s="1"/>
  <c r="Y1233" i="1"/>
  <c r="T1233" i="1"/>
  <c r="O1233" i="1"/>
  <c r="J1233" i="1"/>
  <c r="E1231" i="1"/>
  <c r="AD1230" i="1"/>
  <c r="D1230" i="1"/>
  <c r="AD1229" i="1"/>
  <c r="AE1229" i="1" s="1"/>
  <c r="Y1229" i="1"/>
  <c r="U1229" i="1"/>
  <c r="W1229" i="1" s="1"/>
  <c r="AD1228" i="1"/>
  <c r="AE1228" i="1" s="1"/>
  <c r="Y1228" i="1"/>
  <c r="T1228" i="1"/>
  <c r="O1228" i="1"/>
  <c r="J1228" i="1"/>
  <c r="AD1227" i="1"/>
  <c r="AE1227" i="1" s="1"/>
  <c r="Y1227" i="1"/>
  <c r="T1227" i="1"/>
  <c r="O1227" i="1"/>
  <c r="J1227" i="1"/>
  <c r="AD1226" i="1"/>
  <c r="AE1226" i="1" s="1"/>
  <c r="Y1226" i="1"/>
  <c r="T1226" i="1"/>
  <c r="O1226" i="1"/>
  <c r="J1226" i="1"/>
  <c r="AD1225" i="1"/>
  <c r="AE1225" i="1" s="1"/>
  <c r="Y1225" i="1"/>
  <c r="T1225" i="1"/>
  <c r="O1225" i="1"/>
  <c r="J1225" i="1"/>
  <c r="AD1224" i="1"/>
  <c r="AE1224" i="1" s="1"/>
  <c r="Y1224" i="1"/>
  <c r="T1224" i="1"/>
  <c r="O1224" i="1"/>
  <c r="J1224" i="1"/>
  <c r="AD1223" i="1"/>
  <c r="AE1223" i="1" s="1"/>
  <c r="Y1223" i="1"/>
  <c r="T1223" i="1"/>
  <c r="O1223" i="1"/>
  <c r="J1223" i="1"/>
  <c r="AD1222" i="1"/>
  <c r="AE1222" i="1" s="1"/>
  <c r="Y1222" i="1"/>
  <c r="T1222" i="1"/>
  <c r="O1222" i="1"/>
  <c r="J1222" i="1"/>
  <c r="AD1221" i="1"/>
  <c r="AE1221" i="1" s="1"/>
  <c r="Y1221" i="1"/>
  <c r="T1221" i="1"/>
  <c r="O1221" i="1"/>
  <c r="J1221" i="1"/>
  <c r="AD1220" i="1"/>
  <c r="AE1220" i="1" s="1"/>
  <c r="Y1220" i="1"/>
  <c r="T1220" i="1"/>
  <c r="O1220" i="1"/>
  <c r="J1220" i="1"/>
  <c r="AD1219" i="1"/>
  <c r="AE1219" i="1" s="1"/>
  <c r="Y1219" i="1"/>
  <c r="T1219" i="1"/>
  <c r="O1219" i="1"/>
  <c r="J1219" i="1"/>
  <c r="AD1218" i="1"/>
  <c r="AE1218" i="1" s="1"/>
  <c r="Y1218" i="1"/>
  <c r="T1218" i="1"/>
  <c r="O1218" i="1"/>
  <c r="J1218" i="1"/>
  <c r="AD1217" i="1"/>
  <c r="AE1217" i="1" s="1"/>
  <c r="Y1217" i="1"/>
  <c r="T1217" i="1"/>
  <c r="O1217" i="1"/>
  <c r="J1217" i="1"/>
  <c r="AD1216" i="1"/>
  <c r="AE1216" i="1" s="1"/>
  <c r="Y1216" i="1"/>
  <c r="T1216" i="1"/>
  <c r="O1216" i="1"/>
  <c r="J1216" i="1"/>
  <c r="AD1215" i="1"/>
  <c r="AE1215" i="1" s="1"/>
  <c r="Y1215" i="1"/>
  <c r="T1215" i="1"/>
  <c r="O1215" i="1"/>
  <c r="J1215" i="1"/>
  <c r="AD1214" i="1"/>
  <c r="AE1214" i="1" s="1"/>
  <c r="Y1214" i="1"/>
  <c r="T1214" i="1"/>
  <c r="O1214" i="1"/>
  <c r="J1214" i="1"/>
  <c r="E1212" i="1"/>
  <c r="AD1211" i="1"/>
  <c r="D1211" i="1"/>
  <c r="AD1210" i="1"/>
  <c r="AE1210" i="1" s="1"/>
  <c r="Y1210" i="1"/>
  <c r="U1210" i="1"/>
  <c r="W1210" i="1" s="1"/>
  <c r="AD1209" i="1"/>
  <c r="AE1209" i="1" s="1"/>
  <c r="Y1209" i="1"/>
  <c r="T1209" i="1"/>
  <c r="O1209" i="1"/>
  <c r="J1209" i="1"/>
  <c r="AD1208" i="1"/>
  <c r="AE1208" i="1" s="1"/>
  <c r="Y1208" i="1"/>
  <c r="T1208" i="1"/>
  <c r="O1208" i="1"/>
  <c r="J1208" i="1"/>
  <c r="AD1207" i="1"/>
  <c r="AE1207" i="1" s="1"/>
  <c r="Y1207" i="1"/>
  <c r="T1207" i="1"/>
  <c r="O1207" i="1"/>
  <c r="J1207" i="1"/>
  <c r="AD1206" i="1"/>
  <c r="AE1206" i="1" s="1"/>
  <c r="Y1206" i="1"/>
  <c r="T1206" i="1"/>
  <c r="O1206" i="1"/>
  <c r="J1206" i="1"/>
  <c r="AD1205" i="1"/>
  <c r="AE1205" i="1" s="1"/>
  <c r="Y1205" i="1"/>
  <c r="T1205" i="1"/>
  <c r="O1205" i="1"/>
  <c r="J1205" i="1"/>
  <c r="AD1204" i="1"/>
  <c r="AE1204" i="1" s="1"/>
  <c r="Y1204" i="1"/>
  <c r="T1204" i="1"/>
  <c r="O1204" i="1"/>
  <c r="J1204" i="1"/>
  <c r="AD1203" i="1"/>
  <c r="AE1203" i="1" s="1"/>
  <c r="Y1203" i="1"/>
  <c r="T1203" i="1"/>
  <c r="O1203" i="1"/>
  <c r="J1203" i="1"/>
  <c r="AD1202" i="1"/>
  <c r="AE1202" i="1" s="1"/>
  <c r="Y1202" i="1"/>
  <c r="T1202" i="1"/>
  <c r="O1202" i="1"/>
  <c r="J1202" i="1"/>
  <c r="AD1201" i="1"/>
  <c r="AE1201" i="1" s="1"/>
  <c r="Y1201" i="1"/>
  <c r="T1201" i="1"/>
  <c r="O1201" i="1"/>
  <c r="J1201" i="1"/>
  <c r="AD1200" i="1"/>
  <c r="AE1200" i="1" s="1"/>
  <c r="Y1200" i="1"/>
  <c r="T1200" i="1"/>
  <c r="O1200" i="1"/>
  <c r="J1200" i="1"/>
  <c r="AD1199" i="1"/>
  <c r="AE1199" i="1" s="1"/>
  <c r="Y1199" i="1"/>
  <c r="T1199" i="1"/>
  <c r="O1199" i="1"/>
  <c r="J1199" i="1"/>
  <c r="AD1198" i="1"/>
  <c r="AE1198" i="1" s="1"/>
  <c r="Y1198" i="1"/>
  <c r="T1198" i="1"/>
  <c r="O1198" i="1"/>
  <c r="J1198" i="1"/>
  <c r="AD1197" i="1"/>
  <c r="AE1197" i="1" s="1"/>
  <c r="Y1197" i="1"/>
  <c r="T1197" i="1"/>
  <c r="O1197" i="1"/>
  <c r="J1197" i="1"/>
  <c r="AD1196" i="1"/>
  <c r="AE1196" i="1" s="1"/>
  <c r="Y1196" i="1"/>
  <c r="T1196" i="1"/>
  <c r="O1196" i="1"/>
  <c r="J1196" i="1"/>
  <c r="E1194" i="1"/>
  <c r="AD1193" i="1"/>
  <c r="D1193" i="1"/>
  <c r="AD1192" i="1"/>
  <c r="AE1192" i="1" s="1"/>
  <c r="Y1192" i="1"/>
  <c r="U1192" i="1"/>
  <c r="W1192" i="1" s="1"/>
  <c r="AD1191" i="1"/>
  <c r="AE1191" i="1" s="1"/>
  <c r="Y1191" i="1"/>
  <c r="T1191" i="1"/>
  <c r="O1191" i="1"/>
  <c r="J1191" i="1"/>
  <c r="AD1190" i="1"/>
  <c r="AE1190" i="1" s="1"/>
  <c r="Y1190" i="1"/>
  <c r="T1190" i="1"/>
  <c r="O1190" i="1"/>
  <c r="J1190" i="1"/>
  <c r="AD1189" i="1"/>
  <c r="AE1189" i="1" s="1"/>
  <c r="Y1189" i="1"/>
  <c r="T1189" i="1"/>
  <c r="O1189" i="1"/>
  <c r="J1189" i="1"/>
  <c r="AD1188" i="1"/>
  <c r="AE1188" i="1" s="1"/>
  <c r="Y1188" i="1"/>
  <c r="T1188" i="1"/>
  <c r="O1188" i="1"/>
  <c r="J1188" i="1"/>
  <c r="AD1187" i="1"/>
  <c r="AE1187" i="1" s="1"/>
  <c r="Y1187" i="1"/>
  <c r="T1187" i="1"/>
  <c r="O1187" i="1"/>
  <c r="J1187" i="1"/>
  <c r="AD1186" i="1"/>
  <c r="AE1186" i="1" s="1"/>
  <c r="Y1186" i="1"/>
  <c r="T1186" i="1"/>
  <c r="O1186" i="1"/>
  <c r="J1186" i="1"/>
  <c r="AD1185" i="1"/>
  <c r="AE1185" i="1" s="1"/>
  <c r="Y1185" i="1"/>
  <c r="T1185" i="1"/>
  <c r="O1185" i="1"/>
  <c r="J1185" i="1"/>
  <c r="AD1184" i="1"/>
  <c r="AE1184" i="1" s="1"/>
  <c r="Y1184" i="1"/>
  <c r="T1184" i="1"/>
  <c r="O1184" i="1"/>
  <c r="J1184" i="1"/>
  <c r="AD1183" i="1"/>
  <c r="AE1183" i="1" s="1"/>
  <c r="Y1183" i="1"/>
  <c r="T1183" i="1"/>
  <c r="O1183" i="1"/>
  <c r="J1183" i="1"/>
  <c r="AD1182" i="1"/>
  <c r="AE1182" i="1" s="1"/>
  <c r="Y1182" i="1"/>
  <c r="T1182" i="1"/>
  <c r="O1182" i="1"/>
  <c r="J1182" i="1"/>
  <c r="AD1181" i="1"/>
  <c r="AE1181" i="1" s="1"/>
  <c r="Y1181" i="1"/>
  <c r="T1181" i="1"/>
  <c r="O1181" i="1"/>
  <c r="J1181" i="1"/>
  <c r="E1179" i="1"/>
  <c r="AD1178" i="1"/>
  <c r="Y1178" i="1"/>
  <c r="Z1160" i="1" s="1"/>
  <c r="D1178" i="1"/>
  <c r="AG1177" i="1"/>
  <c r="AD1177" i="1"/>
  <c r="AE1177" i="1" s="1"/>
  <c r="U1177" i="1"/>
  <c r="W1177" i="1" s="1"/>
  <c r="AG1176" i="1"/>
  <c r="AD1176" i="1"/>
  <c r="AE1176" i="1" s="1"/>
  <c r="T1176" i="1"/>
  <c r="O1176" i="1"/>
  <c r="J1176" i="1"/>
  <c r="AG1175" i="1"/>
  <c r="AD1175" i="1"/>
  <c r="AE1175" i="1" s="1"/>
  <c r="T1175" i="1"/>
  <c r="O1175" i="1"/>
  <c r="J1175" i="1"/>
  <c r="AG1174" i="1"/>
  <c r="AD1174" i="1"/>
  <c r="AE1174" i="1" s="1"/>
  <c r="T1174" i="1"/>
  <c r="O1174" i="1"/>
  <c r="J1174" i="1"/>
  <c r="AG1173" i="1"/>
  <c r="AD1173" i="1"/>
  <c r="AE1173" i="1" s="1"/>
  <c r="T1173" i="1"/>
  <c r="O1173" i="1"/>
  <c r="J1173" i="1"/>
  <c r="AG1172" i="1"/>
  <c r="AD1172" i="1"/>
  <c r="AE1172" i="1" s="1"/>
  <c r="T1172" i="1"/>
  <c r="O1172" i="1"/>
  <c r="J1172" i="1"/>
  <c r="AG1171" i="1"/>
  <c r="AD1171" i="1"/>
  <c r="AE1171" i="1" s="1"/>
  <c r="T1171" i="1"/>
  <c r="O1171" i="1"/>
  <c r="J1171" i="1"/>
  <c r="AG1170" i="1"/>
  <c r="AD1170" i="1"/>
  <c r="AE1170" i="1" s="1"/>
  <c r="T1170" i="1"/>
  <c r="O1170" i="1"/>
  <c r="J1170" i="1"/>
  <c r="AG1169" i="1"/>
  <c r="AD1169" i="1"/>
  <c r="AE1169" i="1" s="1"/>
  <c r="T1169" i="1"/>
  <c r="O1169" i="1"/>
  <c r="J1169" i="1"/>
  <c r="AG1168" i="1"/>
  <c r="AD1168" i="1"/>
  <c r="AE1168" i="1" s="1"/>
  <c r="T1168" i="1"/>
  <c r="O1168" i="1"/>
  <c r="J1168" i="1"/>
  <c r="AG1167" i="1"/>
  <c r="AD1167" i="1"/>
  <c r="AE1167" i="1" s="1"/>
  <c r="T1167" i="1"/>
  <c r="O1167" i="1"/>
  <c r="J1167" i="1"/>
  <c r="AG1166" i="1"/>
  <c r="AD1166" i="1"/>
  <c r="AE1166" i="1" s="1"/>
  <c r="T1166" i="1"/>
  <c r="O1166" i="1"/>
  <c r="J1166" i="1"/>
  <c r="AG1165" i="1"/>
  <c r="AD1165" i="1"/>
  <c r="AE1165" i="1" s="1"/>
  <c r="T1165" i="1"/>
  <c r="O1165" i="1"/>
  <c r="J1165" i="1"/>
  <c r="AG1164" i="1"/>
  <c r="AD1164" i="1"/>
  <c r="AE1164" i="1" s="1"/>
  <c r="T1164" i="1"/>
  <c r="O1164" i="1"/>
  <c r="J1164" i="1"/>
  <c r="AG1163" i="1"/>
  <c r="AD1163" i="1"/>
  <c r="AE1163" i="1" s="1"/>
  <c r="T1163" i="1"/>
  <c r="O1163" i="1"/>
  <c r="J1163" i="1"/>
  <c r="AG1162" i="1"/>
  <c r="AD1162" i="1"/>
  <c r="AE1162" i="1" s="1"/>
  <c r="T1162" i="1"/>
  <c r="O1162" i="1"/>
  <c r="J1162" i="1"/>
  <c r="AG1161" i="1"/>
  <c r="AD1161" i="1"/>
  <c r="AE1161" i="1" s="1"/>
  <c r="T1161" i="1"/>
  <c r="O1161" i="1"/>
  <c r="J1161" i="1"/>
  <c r="AG1160" i="1"/>
  <c r="AD1160" i="1"/>
  <c r="AE1160" i="1" s="1"/>
  <c r="T1160" i="1"/>
  <c r="O1160" i="1"/>
  <c r="J1160" i="1"/>
  <c r="AH1158" i="1"/>
  <c r="AI1158" i="1" s="1"/>
  <c r="E1158" i="1"/>
  <c r="AD1157" i="1"/>
  <c r="D1157" i="1"/>
  <c r="AD1156" i="1"/>
  <c r="AE1156" i="1" s="1"/>
  <c r="Y1156" i="1"/>
  <c r="U1156" i="1"/>
  <c r="W1156" i="1" s="1"/>
  <c r="AD1155" i="1"/>
  <c r="AE1155" i="1" s="1"/>
  <c r="Y1155" i="1"/>
  <c r="T1155" i="1"/>
  <c r="O1155" i="1"/>
  <c r="J1155" i="1"/>
  <c r="AD1154" i="1"/>
  <c r="AE1154" i="1" s="1"/>
  <c r="Y1154" i="1"/>
  <c r="T1154" i="1"/>
  <c r="O1154" i="1"/>
  <c r="J1154" i="1"/>
  <c r="AD1153" i="1"/>
  <c r="AE1153" i="1" s="1"/>
  <c r="Y1153" i="1"/>
  <c r="T1153" i="1"/>
  <c r="O1153" i="1"/>
  <c r="J1153" i="1"/>
  <c r="AD1152" i="1"/>
  <c r="AE1152" i="1" s="1"/>
  <c r="Y1152" i="1"/>
  <c r="T1152" i="1"/>
  <c r="O1152" i="1"/>
  <c r="J1152" i="1"/>
  <c r="AD1151" i="1"/>
  <c r="AE1151" i="1" s="1"/>
  <c r="Y1151" i="1"/>
  <c r="T1151" i="1"/>
  <c r="O1151" i="1"/>
  <c r="J1151" i="1"/>
  <c r="AD1150" i="1"/>
  <c r="AE1150" i="1" s="1"/>
  <c r="Y1150" i="1"/>
  <c r="T1150" i="1"/>
  <c r="O1150" i="1"/>
  <c r="J1150" i="1"/>
  <c r="AD1149" i="1"/>
  <c r="AE1149" i="1" s="1"/>
  <c r="Y1149" i="1"/>
  <c r="T1149" i="1"/>
  <c r="O1149" i="1"/>
  <c r="J1149" i="1"/>
  <c r="AD1148" i="1"/>
  <c r="AE1148" i="1" s="1"/>
  <c r="Y1148" i="1"/>
  <c r="T1148" i="1"/>
  <c r="O1148" i="1"/>
  <c r="J1148" i="1"/>
  <c r="AD1147" i="1"/>
  <c r="AE1147" i="1" s="1"/>
  <c r="Y1147" i="1"/>
  <c r="T1147" i="1"/>
  <c r="O1147" i="1"/>
  <c r="J1147" i="1"/>
  <c r="E1145" i="1"/>
  <c r="AD1144" i="1"/>
  <c r="D1144" i="1"/>
  <c r="AD1143" i="1"/>
  <c r="AE1143" i="1" s="1"/>
  <c r="Y1143" i="1"/>
  <c r="U1143" i="1"/>
  <c r="W1143" i="1" s="1"/>
  <c r="AD1142" i="1"/>
  <c r="AE1142" i="1" s="1"/>
  <c r="Y1142" i="1"/>
  <c r="T1142" i="1"/>
  <c r="O1142" i="1"/>
  <c r="J1142" i="1"/>
  <c r="AD1141" i="1"/>
  <c r="AE1141" i="1" s="1"/>
  <c r="Z1141" i="1"/>
  <c r="Y1141" i="1"/>
  <c r="X1141" i="1"/>
  <c r="W1141" i="1"/>
  <c r="T1141" i="1"/>
  <c r="O1141" i="1"/>
  <c r="J1141" i="1"/>
  <c r="AD1140" i="1"/>
  <c r="AE1140" i="1" s="1"/>
  <c r="Y1140" i="1"/>
  <c r="T1140" i="1"/>
  <c r="O1140" i="1"/>
  <c r="J1140" i="1"/>
  <c r="AD1139" i="1"/>
  <c r="AE1139" i="1" s="1"/>
  <c r="Y1139" i="1"/>
  <c r="T1139" i="1"/>
  <c r="O1139" i="1"/>
  <c r="J1139" i="1"/>
  <c r="AD1138" i="1"/>
  <c r="AE1138" i="1" s="1"/>
  <c r="Y1138" i="1"/>
  <c r="T1138" i="1"/>
  <c r="O1138" i="1"/>
  <c r="J1138" i="1"/>
  <c r="AD1137" i="1"/>
  <c r="AE1137" i="1" s="1"/>
  <c r="Y1137" i="1"/>
  <c r="T1137" i="1"/>
  <c r="O1137" i="1"/>
  <c r="J1137" i="1"/>
  <c r="AD1136" i="1"/>
  <c r="AE1136" i="1" s="1"/>
  <c r="Y1136" i="1"/>
  <c r="T1136" i="1"/>
  <c r="O1136" i="1"/>
  <c r="J1136" i="1"/>
  <c r="AD1135" i="1"/>
  <c r="AE1135" i="1" s="1"/>
  <c r="Y1135" i="1"/>
  <c r="T1135" i="1"/>
  <c r="J1135" i="1"/>
  <c r="AD1134" i="1"/>
  <c r="AE1134" i="1" s="1"/>
  <c r="Y1134" i="1"/>
  <c r="T1134" i="1"/>
  <c r="O1134" i="1"/>
  <c r="J1134" i="1"/>
  <c r="AD1133" i="1"/>
  <c r="AE1133" i="1" s="1"/>
  <c r="Y1133" i="1"/>
  <c r="T1133" i="1"/>
  <c r="O1133" i="1"/>
  <c r="J1133" i="1"/>
  <c r="AD1132" i="1"/>
  <c r="AE1132" i="1" s="1"/>
  <c r="Z1132" i="1"/>
  <c r="Y1132" i="1"/>
  <c r="X1132" i="1"/>
  <c r="W1132" i="1"/>
  <c r="T1132" i="1"/>
  <c r="O1132" i="1"/>
  <c r="J1132" i="1"/>
  <c r="AD1131" i="1"/>
  <c r="AE1131" i="1" s="1"/>
  <c r="Y1131" i="1"/>
  <c r="T1131" i="1"/>
  <c r="O1131" i="1"/>
  <c r="J1131" i="1"/>
  <c r="E1129" i="1"/>
  <c r="AD1128" i="1"/>
  <c r="D1128" i="1"/>
  <c r="AD1127" i="1"/>
  <c r="AE1127" i="1" s="1"/>
  <c r="Y1127" i="1"/>
  <c r="U1127" i="1"/>
  <c r="W1127" i="1" s="1"/>
  <c r="AD1126" i="1"/>
  <c r="AE1126" i="1" s="1"/>
  <c r="Y1126" i="1"/>
  <c r="T1126" i="1"/>
  <c r="O1126" i="1"/>
  <c r="J1126" i="1"/>
  <c r="AD1125" i="1"/>
  <c r="AE1125" i="1" s="1"/>
  <c r="Y1125" i="1"/>
  <c r="T1125" i="1"/>
  <c r="O1125" i="1"/>
  <c r="J1125" i="1"/>
  <c r="AD1124" i="1"/>
  <c r="AE1124" i="1" s="1"/>
  <c r="Y1124" i="1"/>
  <c r="T1124" i="1"/>
  <c r="O1124" i="1"/>
  <c r="J1124" i="1"/>
  <c r="AD1123" i="1"/>
  <c r="AE1123" i="1" s="1"/>
  <c r="Y1123" i="1"/>
  <c r="T1123" i="1"/>
  <c r="O1123" i="1"/>
  <c r="J1123" i="1"/>
  <c r="AD1122" i="1"/>
  <c r="AE1122" i="1" s="1"/>
  <c r="Y1122" i="1"/>
  <c r="T1122" i="1"/>
  <c r="O1122" i="1"/>
  <c r="J1122" i="1"/>
  <c r="AD1121" i="1"/>
  <c r="AE1121" i="1" s="1"/>
  <c r="Y1121" i="1"/>
  <c r="T1121" i="1"/>
  <c r="O1121" i="1"/>
  <c r="J1121" i="1"/>
  <c r="AD1120" i="1"/>
  <c r="AE1120" i="1" s="1"/>
  <c r="Y1120" i="1"/>
  <c r="T1120" i="1"/>
  <c r="O1120" i="1"/>
  <c r="J1120" i="1"/>
  <c r="AD1119" i="1"/>
  <c r="AE1119" i="1" s="1"/>
  <c r="Y1119" i="1"/>
  <c r="T1119" i="1"/>
  <c r="O1119" i="1"/>
  <c r="J1119" i="1"/>
  <c r="AD1118" i="1"/>
  <c r="AE1118" i="1" s="1"/>
  <c r="Y1118" i="1"/>
  <c r="T1118" i="1"/>
  <c r="O1118" i="1"/>
  <c r="J1118" i="1"/>
  <c r="AD1117" i="1"/>
  <c r="AE1117" i="1" s="1"/>
  <c r="Y1117" i="1"/>
  <c r="T1117" i="1"/>
  <c r="O1117" i="1"/>
  <c r="J1117" i="1"/>
  <c r="E1115" i="1"/>
  <c r="AD1114" i="1"/>
  <c r="D1114" i="1"/>
  <c r="AD1113" i="1"/>
  <c r="AE1113" i="1" s="1"/>
  <c r="Y1113" i="1"/>
  <c r="U1113" i="1"/>
  <c r="W1113" i="1" s="1"/>
  <c r="AD1112" i="1"/>
  <c r="AE1112" i="1" s="1"/>
  <c r="Z1112" i="1"/>
  <c r="Y1112" i="1"/>
  <c r="T1112" i="1"/>
  <c r="O1112" i="1"/>
  <c r="J1112" i="1"/>
  <c r="AD1111" i="1"/>
  <c r="AE1111" i="1" s="1"/>
  <c r="Y1111" i="1"/>
  <c r="T1111" i="1"/>
  <c r="O1111" i="1"/>
  <c r="J1111" i="1"/>
  <c r="AD1110" i="1"/>
  <c r="AE1110" i="1" s="1"/>
  <c r="Y1110" i="1"/>
  <c r="T1110" i="1"/>
  <c r="O1110" i="1"/>
  <c r="J1110" i="1"/>
  <c r="AD1109" i="1"/>
  <c r="AE1109" i="1" s="1"/>
  <c r="Y1109" i="1"/>
  <c r="T1109" i="1"/>
  <c r="O1109" i="1"/>
  <c r="J1109" i="1"/>
  <c r="AD1108" i="1"/>
  <c r="AE1108" i="1" s="1"/>
  <c r="Y1108" i="1"/>
  <c r="T1108" i="1"/>
  <c r="O1108" i="1"/>
  <c r="J1108" i="1"/>
  <c r="AD1107" i="1"/>
  <c r="AE1107" i="1" s="1"/>
  <c r="Y1107" i="1"/>
  <c r="T1107" i="1"/>
  <c r="O1107" i="1"/>
  <c r="J1107" i="1"/>
  <c r="AD1106" i="1"/>
  <c r="AE1106" i="1" s="1"/>
  <c r="Y1106" i="1"/>
  <c r="T1106" i="1"/>
  <c r="O1106" i="1"/>
  <c r="J1106" i="1"/>
  <c r="AD1105" i="1"/>
  <c r="AE1105" i="1" s="1"/>
  <c r="Y1105" i="1"/>
  <c r="T1105" i="1"/>
  <c r="O1105" i="1"/>
  <c r="J1105" i="1"/>
  <c r="AD1104" i="1"/>
  <c r="AE1104" i="1" s="1"/>
  <c r="Y1104" i="1"/>
  <c r="T1104" i="1"/>
  <c r="O1104" i="1"/>
  <c r="J1104" i="1"/>
  <c r="AD1103" i="1"/>
  <c r="AE1103" i="1" s="1"/>
  <c r="Y1103" i="1"/>
  <c r="T1103" i="1"/>
  <c r="O1103" i="1"/>
  <c r="J1103" i="1"/>
  <c r="AD1102" i="1"/>
  <c r="AE1102" i="1" s="1"/>
  <c r="Y1102" i="1"/>
  <c r="T1102" i="1"/>
  <c r="O1102" i="1"/>
  <c r="J1102" i="1"/>
  <c r="AD1101" i="1"/>
  <c r="AE1101" i="1" s="1"/>
  <c r="Y1101" i="1"/>
  <c r="T1101" i="1"/>
  <c r="O1101" i="1"/>
  <c r="J1101" i="1"/>
  <c r="AD1100" i="1"/>
  <c r="AE1100" i="1" s="1"/>
  <c r="Y1100" i="1"/>
  <c r="T1100" i="1"/>
  <c r="O1100" i="1"/>
  <c r="J1100" i="1"/>
  <c r="AD1099" i="1"/>
  <c r="AE1099" i="1" s="1"/>
  <c r="Y1099" i="1"/>
  <c r="T1099" i="1"/>
  <c r="O1099" i="1"/>
  <c r="J1099" i="1"/>
  <c r="AD1098" i="1"/>
  <c r="AE1098" i="1" s="1"/>
  <c r="Y1098" i="1"/>
  <c r="T1098" i="1"/>
  <c r="O1098" i="1"/>
  <c r="J1098" i="1"/>
  <c r="E1096" i="1"/>
  <c r="AD1095" i="1"/>
  <c r="D1095" i="1"/>
  <c r="AD1094" i="1"/>
  <c r="AE1094" i="1" s="1"/>
  <c r="U1094" i="1"/>
  <c r="T1093" i="1"/>
  <c r="O1093" i="1"/>
  <c r="J1093" i="1"/>
  <c r="T1092" i="1"/>
  <c r="J1092" i="1"/>
  <c r="AD1091" i="1"/>
  <c r="AE1091" i="1" s="1"/>
  <c r="T1091" i="1"/>
  <c r="O1091" i="1"/>
  <c r="J1091" i="1"/>
  <c r="AD1090" i="1"/>
  <c r="AE1090" i="1" s="1"/>
  <c r="T1090" i="1"/>
  <c r="O1090" i="1"/>
  <c r="J1090" i="1"/>
  <c r="AD1089" i="1"/>
  <c r="AE1089" i="1" s="1"/>
  <c r="T1089" i="1"/>
  <c r="O1089" i="1"/>
  <c r="J1089" i="1"/>
  <c r="AD1088" i="1"/>
  <c r="AE1088" i="1" s="1"/>
  <c r="T1088" i="1"/>
  <c r="O1088" i="1"/>
  <c r="J1088" i="1"/>
  <c r="AD1087" i="1"/>
  <c r="AE1087" i="1" s="1"/>
  <c r="T1087" i="1"/>
  <c r="O1087" i="1"/>
  <c r="J1087" i="1"/>
  <c r="AD1086" i="1"/>
  <c r="AE1086" i="1" s="1"/>
  <c r="T1086" i="1"/>
  <c r="O1086" i="1"/>
  <c r="J1086" i="1"/>
  <c r="AD1085" i="1"/>
  <c r="AE1085" i="1" s="1"/>
  <c r="T1085" i="1"/>
  <c r="O1085" i="1"/>
  <c r="J1085" i="1"/>
  <c r="AD1084" i="1"/>
  <c r="AE1084" i="1" s="1"/>
  <c r="T1084" i="1"/>
  <c r="O1084" i="1"/>
  <c r="J1084" i="1"/>
  <c r="AD1083" i="1"/>
  <c r="AE1083" i="1" s="1"/>
  <c r="T1083" i="1"/>
  <c r="O1083" i="1"/>
  <c r="J1083" i="1"/>
  <c r="AD1082" i="1"/>
  <c r="AE1082" i="1" s="1"/>
  <c r="T1082" i="1"/>
  <c r="O1082" i="1"/>
  <c r="J1082" i="1"/>
  <c r="AD1081" i="1"/>
  <c r="AE1081" i="1" s="1"/>
  <c r="T1081" i="1"/>
  <c r="O1081" i="1"/>
  <c r="J1081" i="1"/>
  <c r="AD1080" i="1"/>
  <c r="AE1080" i="1" s="1"/>
  <c r="T1080" i="1"/>
  <c r="O1080" i="1"/>
  <c r="J1080" i="1"/>
  <c r="AD1079" i="1"/>
  <c r="AE1079" i="1" s="1"/>
  <c r="T1079" i="1"/>
  <c r="O1079" i="1"/>
  <c r="J1079" i="1"/>
  <c r="AD1078" i="1"/>
  <c r="AE1078" i="1" s="1"/>
  <c r="T1078" i="1"/>
  <c r="O1078" i="1"/>
  <c r="J1078" i="1"/>
  <c r="AD1077" i="1"/>
  <c r="AE1077" i="1" s="1"/>
  <c r="T1077" i="1"/>
  <c r="O1077" i="1"/>
  <c r="J1077" i="1"/>
  <c r="AD1076" i="1"/>
  <c r="AE1076" i="1" s="1"/>
  <c r="T1076" i="1"/>
  <c r="O1076" i="1"/>
  <c r="J1076" i="1"/>
  <c r="AD1075" i="1"/>
  <c r="AE1075" i="1" s="1"/>
  <c r="T1075" i="1"/>
  <c r="O1075" i="1"/>
  <c r="J1075" i="1"/>
  <c r="AD1074" i="1"/>
  <c r="AE1074" i="1" s="1"/>
  <c r="T1074" i="1"/>
  <c r="O1074" i="1"/>
  <c r="J1074" i="1"/>
  <c r="E1072" i="1"/>
  <c r="AD1071" i="1"/>
  <c r="D1071" i="1"/>
  <c r="AD1070" i="1"/>
  <c r="AE1070" i="1" s="1"/>
  <c r="Y1070" i="1"/>
  <c r="U1070" i="1"/>
  <c r="W1070" i="1" s="1"/>
  <c r="AD1069" i="1"/>
  <c r="AE1069" i="1" s="1"/>
  <c r="Y1069" i="1"/>
  <c r="T1069" i="1"/>
  <c r="O1069" i="1"/>
  <c r="J1069" i="1"/>
  <c r="AD1068" i="1"/>
  <c r="AE1068" i="1" s="1"/>
  <c r="Y1068" i="1"/>
  <c r="T1068" i="1"/>
  <c r="O1068" i="1"/>
  <c r="J1068" i="1"/>
  <c r="AD1067" i="1"/>
  <c r="AE1067" i="1" s="1"/>
  <c r="Y1067" i="1"/>
  <c r="T1067" i="1"/>
  <c r="O1067" i="1"/>
  <c r="J1067" i="1"/>
  <c r="AD1066" i="1"/>
  <c r="AE1066" i="1" s="1"/>
  <c r="Y1066" i="1"/>
  <c r="T1066" i="1"/>
  <c r="O1066" i="1"/>
  <c r="J1066" i="1"/>
  <c r="AD1065" i="1"/>
  <c r="AE1065" i="1" s="1"/>
  <c r="Y1065" i="1"/>
  <c r="T1065" i="1"/>
  <c r="O1065" i="1"/>
  <c r="J1065" i="1"/>
  <c r="AD1064" i="1"/>
  <c r="AE1064" i="1" s="1"/>
  <c r="Y1064" i="1"/>
  <c r="T1064" i="1"/>
  <c r="O1064" i="1"/>
  <c r="J1064" i="1"/>
  <c r="AD1063" i="1"/>
  <c r="AE1063" i="1" s="1"/>
  <c r="Y1063" i="1"/>
  <c r="T1063" i="1"/>
  <c r="O1063" i="1"/>
  <c r="J1063" i="1"/>
  <c r="AD1062" i="1"/>
  <c r="AE1062" i="1" s="1"/>
  <c r="Y1062" i="1"/>
  <c r="T1062" i="1"/>
  <c r="O1062" i="1"/>
  <c r="J1062" i="1"/>
  <c r="AD1061" i="1"/>
  <c r="AE1061" i="1" s="1"/>
  <c r="Y1061" i="1"/>
  <c r="T1061" i="1"/>
  <c r="O1061" i="1"/>
  <c r="J1061" i="1"/>
  <c r="E1059" i="1"/>
  <c r="AD1058" i="1"/>
  <c r="D1058" i="1"/>
  <c r="AD1057" i="1"/>
  <c r="AE1057" i="1" s="1"/>
  <c r="Y1057" i="1"/>
  <c r="U1057" i="1"/>
  <c r="W1057" i="1" s="1"/>
  <c r="AD1056" i="1"/>
  <c r="AE1056" i="1" s="1"/>
  <c r="Z1056" i="1"/>
  <c r="Y1056" i="1"/>
  <c r="X1056" i="1"/>
  <c r="W1056" i="1"/>
  <c r="T1056" i="1"/>
  <c r="O1056" i="1"/>
  <c r="J1056" i="1"/>
  <c r="AD1055" i="1"/>
  <c r="AE1055" i="1" s="1"/>
  <c r="Y1055" i="1"/>
  <c r="T1055" i="1"/>
  <c r="O1055" i="1"/>
  <c r="J1055" i="1"/>
  <c r="AD1054" i="1"/>
  <c r="AE1054" i="1" s="1"/>
  <c r="Y1054" i="1"/>
  <c r="T1054" i="1"/>
  <c r="O1054" i="1"/>
  <c r="J1054" i="1"/>
  <c r="AD1053" i="1"/>
  <c r="AE1053" i="1" s="1"/>
  <c r="Y1053" i="1"/>
  <c r="T1053" i="1"/>
  <c r="O1053" i="1"/>
  <c r="J1053" i="1"/>
  <c r="AD1052" i="1"/>
  <c r="AE1052" i="1" s="1"/>
  <c r="Y1052" i="1"/>
  <c r="T1052" i="1"/>
  <c r="O1052" i="1"/>
  <c r="J1052" i="1"/>
  <c r="AD1051" i="1"/>
  <c r="AE1051" i="1" s="1"/>
  <c r="Y1051" i="1"/>
  <c r="T1051" i="1"/>
  <c r="O1051" i="1"/>
  <c r="J1051" i="1"/>
  <c r="AD1050" i="1"/>
  <c r="AE1050" i="1" s="1"/>
  <c r="Y1050" i="1"/>
  <c r="T1050" i="1"/>
  <c r="O1050" i="1"/>
  <c r="J1050" i="1"/>
  <c r="AD1049" i="1"/>
  <c r="AE1049" i="1" s="1"/>
  <c r="Y1049" i="1"/>
  <c r="T1049" i="1"/>
  <c r="O1049" i="1"/>
  <c r="J1049" i="1"/>
  <c r="AD1048" i="1"/>
  <c r="AE1048" i="1" s="1"/>
  <c r="Y1048" i="1"/>
  <c r="T1048" i="1"/>
  <c r="O1048" i="1"/>
  <c r="J1048" i="1"/>
  <c r="AD1047" i="1"/>
  <c r="AE1047" i="1" s="1"/>
  <c r="Y1047" i="1"/>
  <c r="T1047" i="1"/>
  <c r="O1047" i="1"/>
  <c r="J1047" i="1"/>
  <c r="AD1046" i="1"/>
  <c r="AE1046" i="1" s="1"/>
  <c r="Y1046" i="1"/>
  <c r="T1046" i="1"/>
  <c r="O1046" i="1"/>
  <c r="J1046" i="1"/>
  <c r="AD1045" i="1"/>
  <c r="AE1045" i="1" s="1"/>
  <c r="Y1045" i="1"/>
  <c r="T1045" i="1"/>
  <c r="O1045" i="1"/>
  <c r="J1045" i="1"/>
  <c r="E1043" i="1"/>
  <c r="AD1042" i="1"/>
  <c r="D1042" i="1"/>
  <c r="AD1041" i="1"/>
  <c r="AE1041" i="1" s="1"/>
  <c r="Y1041" i="1"/>
  <c r="U1041" i="1"/>
  <c r="W1041" i="1" s="1"/>
  <c r="AD1040" i="1"/>
  <c r="AE1040" i="1" s="1"/>
  <c r="Y1040" i="1"/>
  <c r="T1040" i="1"/>
  <c r="O1040" i="1"/>
  <c r="J1040" i="1"/>
  <c r="AD1039" i="1"/>
  <c r="AE1039" i="1" s="1"/>
  <c r="Y1039" i="1"/>
  <c r="T1039" i="1"/>
  <c r="O1039" i="1"/>
  <c r="J1039" i="1"/>
  <c r="AD1038" i="1"/>
  <c r="AE1038" i="1" s="1"/>
  <c r="Y1038" i="1"/>
  <c r="T1038" i="1"/>
  <c r="O1038" i="1"/>
  <c r="J1038" i="1"/>
  <c r="AD1037" i="1"/>
  <c r="AE1037" i="1" s="1"/>
  <c r="Y1037" i="1"/>
  <c r="T1037" i="1"/>
  <c r="O1037" i="1"/>
  <c r="J1037" i="1"/>
  <c r="AD1036" i="1"/>
  <c r="AE1036" i="1" s="1"/>
  <c r="Y1036" i="1"/>
  <c r="T1036" i="1"/>
  <c r="O1036" i="1"/>
  <c r="J1036" i="1"/>
  <c r="AD1035" i="1"/>
  <c r="AE1035" i="1" s="1"/>
  <c r="Y1035" i="1"/>
  <c r="T1035" i="1"/>
  <c r="O1035" i="1"/>
  <c r="J1035" i="1"/>
  <c r="AD1034" i="1"/>
  <c r="AE1034" i="1" s="1"/>
  <c r="Y1034" i="1"/>
  <c r="T1034" i="1"/>
  <c r="O1034" i="1"/>
  <c r="J1034" i="1"/>
  <c r="AD1033" i="1"/>
  <c r="AE1033" i="1" s="1"/>
  <c r="Y1033" i="1"/>
  <c r="T1033" i="1"/>
  <c r="O1033" i="1"/>
  <c r="J1033" i="1"/>
  <c r="AD1032" i="1"/>
  <c r="AE1032" i="1" s="1"/>
  <c r="Y1032" i="1"/>
  <c r="T1032" i="1"/>
  <c r="O1032" i="1"/>
  <c r="J1032" i="1"/>
  <c r="E1030" i="1"/>
  <c r="AD1029" i="1"/>
  <c r="D1029" i="1"/>
  <c r="AD1028" i="1"/>
  <c r="AE1028" i="1" s="1"/>
  <c r="Y1028" i="1"/>
  <c r="U1028" i="1"/>
  <c r="W1028" i="1" s="1"/>
  <c r="AD1027" i="1"/>
  <c r="AE1027" i="1" s="1"/>
  <c r="Y1027" i="1"/>
  <c r="T1027" i="1"/>
  <c r="O1027" i="1"/>
  <c r="J1027" i="1"/>
  <c r="AD1026" i="1"/>
  <c r="AE1026" i="1" s="1"/>
  <c r="Y1026" i="1"/>
  <c r="T1026" i="1"/>
  <c r="O1026" i="1"/>
  <c r="J1026" i="1"/>
  <c r="AD1025" i="1"/>
  <c r="AE1025" i="1" s="1"/>
  <c r="Y1025" i="1"/>
  <c r="T1025" i="1"/>
  <c r="O1025" i="1"/>
  <c r="J1025" i="1"/>
  <c r="AD1024" i="1"/>
  <c r="AE1024" i="1" s="1"/>
  <c r="Y1024" i="1"/>
  <c r="T1024" i="1"/>
  <c r="J1024" i="1"/>
  <c r="AD1023" i="1"/>
  <c r="AE1023" i="1" s="1"/>
  <c r="Y1023" i="1"/>
  <c r="T1023" i="1"/>
  <c r="O1023" i="1"/>
  <c r="J1023" i="1"/>
  <c r="AD1022" i="1"/>
  <c r="AE1022" i="1" s="1"/>
  <c r="Y1022" i="1"/>
  <c r="T1022" i="1"/>
  <c r="O1022" i="1"/>
  <c r="J1022" i="1"/>
  <c r="AD1021" i="1"/>
  <c r="AE1021" i="1" s="1"/>
  <c r="Y1021" i="1"/>
  <c r="T1021" i="1"/>
  <c r="O1021" i="1"/>
  <c r="J1021" i="1"/>
  <c r="AD1020" i="1"/>
  <c r="AE1020" i="1" s="1"/>
  <c r="Y1020" i="1"/>
  <c r="T1020" i="1"/>
  <c r="O1020" i="1"/>
  <c r="J1020" i="1"/>
  <c r="AD1019" i="1"/>
  <c r="AE1019" i="1" s="1"/>
  <c r="Y1019" i="1"/>
  <c r="T1019" i="1"/>
  <c r="O1019" i="1"/>
  <c r="J1019" i="1"/>
  <c r="AD1018" i="1"/>
  <c r="AE1018" i="1" s="1"/>
  <c r="Y1018" i="1"/>
  <c r="T1018" i="1"/>
  <c r="O1018" i="1"/>
  <c r="J1018" i="1"/>
  <c r="AD1017" i="1"/>
  <c r="AE1017" i="1" s="1"/>
  <c r="Y1017" i="1"/>
  <c r="T1017" i="1"/>
  <c r="O1017" i="1"/>
  <c r="J1017" i="1"/>
  <c r="E1015" i="1"/>
  <c r="AD1014" i="1"/>
  <c r="D1014" i="1"/>
  <c r="AD1013" i="1"/>
  <c r="AE1013" i="1" s="1"/>
  <c r="Y1013" i="1"/>
  <c r="U1013" i="1"/>
  <c r="W1013" i="1" s="1"/>
  <c r="AD1012" i="1"/>
  <c r="AE1012" i="1" s="1"/>
  <c r="Y1012" i="1"/>
  <c r="T1012" i="1"/>
  <c r="O1012" i="1"/>
  <c r="J1012" i="1"/>
  <c r="AD1011" i="1"/>
  <c r="AE1011" i="1" s="1"/>
  <c r="Y1011" i="1"/>
  <c r="T1011" i="1"/>
  <c r="O1011" i="1"/>
  <c r="J1011" i="1"/>
  <c r="AD1010" i="1"/>
  <c r="AE1010" i="1" s="1"/>
  <c r="Y1010" i="1"/>
  <c r="T1010" i="1"/>
  <c r="O1010" i="1"/>
  <c r="J1010" i="1"/>
  <c r="AD1009" i="1"/>
  <c r="AE1009" i="1" s="1"/>
  <c r="Y1009" i="1"/>
  <c r="T1009" i="1"/>
  <c r="O1009" i="1"/>
  <c r="J1009" i="1"/>
  <c r="AD1008" i="1"/>
  <c r="AE1008" i="1" s="1"/>
  <c r="Y1008" i="1"/>
  <c r="T1008" i="1"/>
  <c r="O1008" i="1"/>
  <c r="J1008" i="1"/>
  <c r="E1006" i="1"/>
  <c r="AD1005" i="1"/>
  <c r="D1005" i="1"/>
  <c r="AD1004" i="1"/>
  <c r="AE1004" i="1" s="1"/>
  <c r="Y1004" i="1"/>
  <c r="U1004" i="1"/>
  <c r="W1004" i="1" s="1"/>
  <c r="AD1003" i="1"/>
  <c r="AE1003" i="1" s="1"/>
  <c r="Y1003" i="1"/>
  <c r="T1003" i="1"/>
  <c r="O1003" i="1"/>
  <c r="J1003" i="1"/>
  <c r="AD1002" i="1"/>
  <c r="AE1002" i="1" s="1"/>
  <c r="Y1002" i="1"/>
  <c r="T1002" i="1"/>
  <c r="O1002" i="1"/>
  <c r="J1002" i="1"/>
  <c r="AD1001" i="1"/>
  <c r="AE1001" i="1" s="1"/>
  <c r="Y1001" i="1"/>
  <c r="T1001" i="1"/>
  <c r="O1001" i="1"/>
  <c r="J1001" i="1"/>
  <c r="AD1000" i="1"/>
  <c r="AE1000" i="1" s="1"/>
  <c r="Y1000" i="1"/>
  <c r="T1000" i="1"/>
  <c r="O1000" i="1"/>
  <c r="J1000" i="1"/>
  <c r="AD999" i="1"/>
  <c r="AE999" i="1" s="1"/>
  <c r="Y999" i="1"/>
  <c r="T999" i="1"/>
  <c r="O999" i="1"/>
  <c r="J999" i="1"/>
  <c r="AD998" i="1"/>
  <c r="AE998" i="1" s="1"/>
  <c r="Y998" i="1"/>
  <c r="T998" i="1"/>
  <c r="O998" i="1"/>
  <c r="J998" i="1"/>
  <c r="AD997" i="1"/>
  <c r="AE997" i="1" s="1"/>
  <c r="Y997" i="1"/>
  <c r="T997" i="1"/>
  <c r="O997" i="1"/>
  <c r="J997" i="1"/>
  <c r="AD996" i="1"/>
  <c r="AE996" i="1" s="1"/>
  <c r="Y996" i="1"/>
  <c r="T996" i="1"/>
  <c r="O996" i="1"/>
  <c r="J996" i="1"/>
  <c r="E994" i="1"/>
  <c r="AD993" i="1"/>
  <c r="D993" i="1"/>
  <c r="AD992" i="1"/>
  <c r="AE992" i="1" s="1"/>
  <c r="Y992" i="1"/>
  <c r="U992" i="1"/>
  <c r="W992" i="1" s="1"/>
  <c r="Y991" i="1"/>
  <c r="T991" i="1"/>
  <c r="O991" i="1"/>
  <c r="J991" i="1"/>
  <c r="AD990" i="1"/>
  <c r="AE990" i="1" s="1"/>
  <c r="Y990" i="1"/>
  <c r="T990" i="1"/>
  <c r="O990" i="1"/>
  <c r="J990" i="1"/>
  <c r="AD989" i="1"/>
  <c r="AE989" i="1" s="1"/>
  <c r="Z989" i="1"/>
  <c r="Y989" i="1"/>
  <c r="X989" i="1"/>
  <c r="W989" i="1"/>
  <c r="T989" i="1"/>
  <c r="O989" i="1"/>
  <c r="J989" i="1"/>
  <c r="AD988" i="1"/>
  <c r="AE988" i="1" s="1"/>
  <c r="Y988" i="1"/>
  <c r="T988" i="1"/>
  <c r="O988" i="1"/>
  <c r="J988" i="1"/>
  <c r="AD987" i="1"/>
  <c r="AE987" i="1" s="1"/>
  <c r="Y987" i="1"/>
  <c r="T987" i="1"/>
  <c r="O987" i="1"/>
  <c r="J987" i="1"/>
  <c r="AD986" i="1"/>
  <c r="AE986" i="1" s="1"/>
  <c r="Y986" i="1"/>
  <c r="T986" i="1"/>
  <c r="O986" i="1"/>
  <c r="J986" i="1"/>
  <c r="AD985" i="1"/>
  <c r="AE985" i="1" s="1"/>
  <c r="Y985" i="1"/>
  <c r="T985" i="1"/>
  <c r="O985" i="1"/>
  <c r="J985" i="1"/>
  <c r="AD984" i="1"/>
  <c r="AE984" i="1" s="1"/>
  <c r="Y984" i="1"/>
  <c r="T984" i="1"/>
  <c r="O984" i="1"/>
  <c r="J984" i="1"/>
  <c r="AD983" i="1"/>
  <c r="AE983" i="1" s="1"/>
  <c r="Y983" i="1"/>
  <c r="T983" i="1"/>
  <c r="O983" i="1"/>
  <c r="J983" i="1"/>
  <c r="AD982" i="1"/>
  <c r="AE982" i="1" s="1"/>
  <c r="Y982" i="1"/>
  <c r="T982" i="1"/>
  <c r="O982" i="1"/>
  <c r="J982" i="1"/>
  <c r="AD981" i="1"/>
  <c r="AE981" i="1" s="1"/>
  <c r="Y981" i="1"/>
  <c r="T981" i="1"/>
  <c r="O981" i="1"/>
  <c r="J981" i="1"/>
  <c r="E979" i="1"/>
  <c r="AD978" i="1"/>
  <c r="D978" i="1"/>
  <c r="AD977" i="1"/>
  <c r="AE977" i="1" s="1"/>
  <c r="Y977" i="1"/>
  <c r="U977" i="1"/>
  <c r="W977" i="1" s="1"/>
  <c r="AD976" i="1"/>
  <c r="AE976" i="1" s="1"/>
  <c r="Y976" i="1"/>
  <c r="T976" i="1"/>
  <c r="O976" i="1"/>
  <c r="J976" i="1"/>
  <c r="AD975" i="1"/>
  <c r="AE975" i="1" s="1"/>
  <c r="Y975" i="1"/>
  <c r="T975" i="1"/>
  <c r="O975" i="1"/>
  <c r="J975" i="1"/>
  <c r="AD974" i="1"/>
  <c r="AE974" i="1" s="1"/>
  <c r="Y974" i="1"/>
  <c r="T974" i="1"/>
  <c r="O974" i="1"/>
  <c r="J974" i="1"/>
  <c r="AD973" i="1"/>
  <c r="AE973" i="1" s="1"/>
  <c r="Y973" i="1"/>
  <c r="T973" i="1"/>
  <c r="O973" i="1"/>
  <c r="J973" i="1"/>
  <c r="AD972" i="1"/>
  <c r="AE972" i="1" s="1"/>
  <c r="Y972" i="1"/>
  <c r="T972" i="1"/>
  <c r="O972" i="1"/>
  <c r="J972" i="1"/>
  <c r="AD971" i="1"/>
  <c r="AE971" i="1" s="1"/>
  <c r="Y971" i="1"/>
  <c r="T971" i="1"/>
  <c r="O971" i="1"/>
  <c r="J971" i="1"/>
  <c r="E969" i="1"/>
  <c r="AD968" i="1"/>
  <c r="D968" i="1"/>
  <c r="AD967" i="1"/>
  <c r="AE967" i="1" s="1"/>
  <c r="Y967" i="1"/>
  <c r="U967" i="1"/>
  <c r="W967" i="1" s="1"/>
  <c r="Y966" i="1"/>
  <c r="T966" i="1"/>
  <c r="O966" i="1"/>
  <c r="J966" i="1"/>
  <c r="AD965" i="1"/>
  <c r="AE965" i="1" s="1"/>
  <c r="Y965" i="1"/>
  <c r="T965" i="1"/>
  <c r="O965" i="1"/>
  <c r="J965" i="1"/>
  <c r="AD964" i="1"/>
  <c r="AE964" i="1" s="1"/>
  <c r="Y964" i="1"/>
  <c r="T964" i="1"/>
  <c r="O964" i="1"/>
  <c r="J964" i="1"/>
  <c r="AD963" i="1"/>
  <c r="AE963" i="1" s="1"/>
  <c r="Y963" i="1"/>
  <c r="T963" i="1"/>
  <c r="O963" i="1"/>
  <c r="J963" i="1"/>
  <c r="AD962" i="1"/>
  <c r="AE962" i="1" s="1"/>
  <c r="Y962" i="1"/>
  <c r="T962" i="1"/>
  <c r="O962" i="1"/>
  <c r="J962" i="1"/>
  <c r="E960" i="1"/>
  <c r="AD959" i="1"/>
  <c r="D959" i="1"/>
  <c r="AD958" i="1"/>
  <c r="AE958" i="1" s="1"/>
  <c r="Y958" i="1"/>
  <c r="U958" i="1"/>
  <c r="W958" i="1" s="1"/>
  <c r="AD957" i="1"/>
  <c r="AE957" i="1" s="1"/>
  <c r="Y957" i="1"/>
  <c r="T957" i="1"/>
  <c r="O957" i="1"/>
  <c r="J957" i="1"/>
  <c r="AD956" i="1"/>
  <c r="AE956" i="1" s="1"/>
  <c r="Y956" i="1"/>
  <c r="T956" i="1"/>
  <c r="O956" i="1"/>
  <c r="J956" i="1"/>
  <c r="AD955" i="1"/>
  <c r="AE955" i="1" s="1"/>
  <c r="Y955" i="1"/>
  <c r="T955" i="1"/>
  <c r="O955" i="1"/>
  <c r="J955" i="1"/>
  <c r="AD954" i="1"/>
  <c r="AE954" i="1" s="1"/>
  <c r="Y954" i="1"/>
  <c r="T954" i="1"/>
  <c r="O954" i="1"/>
  <c r="J954" i="1"/>
  <c r="AD953" i="1"/>
  <c r="AE953" i="1" s="1"/>
  <c r="Y953" i="1"/>
  <c r="T953" i="1"/>
  <c r="O953" i="1"/>
  <c r="J953" i="1"/>
  <c r="AD952" i="1"/>
  <c r="AE952" i="1" s="1"/>
  <c r="Y952" i="1"/>
  <c r="T952" i="1"/>
  <c r="O952" i="1"/>
  <c r="J952" i="1"/>
  <c r="AD951" i="1"/>
  <c r="AE951" i="1" s="1"/>
  <c r="Y951" i="1"/>
  <c r="T951" i="1"/>
  <c r="O951" i="1"/>
  <c r="J951" i="1"/>
  <c r="AD950" i="1"/>
  <c r="AE950" i="1" s="1"/>
  <c r="Y950" i="1"/>
  <c r="T950" i="1"/>
  <c r="O950" i="1"/>
  <c r="J950" i="1"/>
  <c r="AD949" i="1"/>
  <c r="AE949" i="1" s="1"/>
  <c r="Y949" i="1"/>
  <c r="T949" i="1"/>
  <c r="O949" i="1"/>
  <c r="J949" i="1"/>
  <c r="AD948" i="1"/>
  <c r="AE948" i="1" s="1"/>
  <c r="Y948" i="1"/>
  <c r="T948" i="1"/>
  <c r="O948" i="1"/>
  <c r="J948" i="1"/>
  <c r="E946" i="1"/>
  <c r="AD945" i="1"/>
  <c r="D945" i="1"/>
  <c r="AD944" i="1"/>
  <c r="AE944" i="1" s="1"/>
  <c r="Y944" i="1"/>
  <c r="U944" i="1"/>
  <c r="W944" i="1" s="1"/>
  <c r="AD943" i="1"/>
  <c r="AE943" i="1" s="1"/>
  <c r="Y943" i="1"/>
  <c r="T943" i="1"/>
  <c r="O943" i="1"/>
  <c r="J943" i="1"/>
  <c r="AD942" i="1"/>
  <c r="AE942" i="1" s="1"/>
  <c r="Y942" i="1"/>
  <c r="T942" i="1"/>
  <c r="O942" i="1"/>
  <c r="J942" i="1"/>
  <c r="AD941" i="1"/>
  <c r="AE941" i="1" s="1"/>
  <c r="Y941" i="1"/>
  <c r="T941" i="1"/>
  <c r="O941" i="1"/>
  <c r="J941" i="1"/>
  <c r="AD940" i="1"/>
  <c r="AE940" i="1" s="1"/>
  <c r="Y940" i="1"/>
  <c r="T940" i="1"/>
  <c r="O940" i="1"/>
  <c r="J940" i="1"/>
  <c r="AD939" i="1"/>
  <c r="AE939" i="1" s="1"/>
  <c r="Y939" i="1"/>
  <c r="T939" i="1"/>
  <c r="O939" i="1"/>
  <c r="J939" i="1"/>
  <c r="AD938" i="1"/>
  <c r="AE938" i="1" s="1"/>
  <c r="Y938" i="1"/>
  <c r="T938" i="1"/>
  <c r="O938" i="1"/>
  <c r="J938" i="1"/>
  <c r="AD937" i="1"/>
  <c r="AE937" i="1" s="1"/>
  <c r="Y937" i="1"/>
  <c r="T937" i="1"/>
  <c r="O937" i="1"/>
  <c r="J937" i="1"/>
  <c r="AD936" i="1"/>
  <c r="AE936" i="1" s="1"/>
  <c r="Y936" i="1"/>
  <c r="T936" i="1"/>
  <c r="O936" i="1"/>
  <c r="J936" i="1"/>
  <c r="E934" i="1"/>
  <c r="AD933" i="1"/>
  <c r="D933" i="1"/>
  <c r="AD932" i="1"/>
  <c r="AE932" i="1" s="1"/>
  <c r="Y932" i="1"/>
  <c r="U932" i="1"/>
  <c r="W932" i="1" s="1"/>
  <c r="AD931" i="1"/>
  <c r="AE931" i="1" s="1"/>
  <c r="Y931" i="1"/>
  <c r="T931" i="1"/>
  <c r="O931" i="1"/>
  <c r="J931" i="1"/>
  <c r="AD930" i="1"/>
  <c r="AE930" i="1" s="1"/>
  <c r="Y930" i="1"/>
  <c r="T930" i="1"/>
  <c r="O930" i="1"/>
  <c r="J930" i="1"/>
  <c r="AD929" i="1"/>
  <c r="AE929" i="1" s="1"/>
  <c r="Y929" i="1"/>
  <c r="T929" i="1"/>
  <c r="O929" i="1"/>
  <c r="J929" i="1"/>
  <c r="AD928" i="1"/>
  <c r="AE928" i="1" s="1"/>
  <c r="Y928" i="1"/>
  <c r="T928" i="1"/>
  <c r="O928" i="1"/>
  <c r="J928" i="1"/>
  <c r="AD927" i="1"/>
  <c r="AE927" i="1" s="1"/>
  <c r="Y927" i="1"/>
  <c r="T927" i="1"/>
  <c r="O927" i="1"/>
  <c r="J927" i="1"/>
  <c r="AD926" i="1"/>
  <c r="AE926" i="1" s="1"/>
  <c r="Y926" i="1"/>
  <c r="T926" i="1"/>
  <c r="O926" i="1"/>
  <c r="J926" i="1"/>
  <c r="AD925" i="1"/>
  <c r="AE925" i="1" s="1"/>
  <c r="Y925" i="1"/>
  <c r="T925" i="1"/>
  <c r="O925" i="1"/>
  <c r="J925" i="1"/>
  <c r="AD924" i="1"/>
  <c r="AE924" i="1" s="1"/>
  <c r="Y924" i="1"/>
  <c r="T924" i="1"/>
  <c r="O924" i="1"/>
  <c r="J924" i="1"/>
  <c r="E922" i="1"/>
  <c r="AD921" i="1"/>
  <c r="D921" i="1"/>
  <c r="AD920" i="1"/>
  <c r="AE920" i="1" s="1"/>
  <c r="Y920" i="1"/>
  <c r="U920" i="1"/>
  <c r="W920" i="1" s="1"/>
  <c r="AD919" i="1"/>
  <c r="AE919" i="1" s="1"/>
  <c r="Y919" i="1"/>
  <c r="T919" i="1"/>
  <c r="O919" i="1"/>
  <c r="J919" i="1"/>
  <c r="AD918" i="1"/>
  <c r="AE918" i="1" s="1"/>
  <c r="Y918" i="1"/>
  <c r="T918" i="1"/>
  <c r="O918" i="1"/>
  <c r="J918" i="1"/>
  <c r="AD917" i="1"/>
  <c r="AE917" i="1" s="1"/>
  <c r="Y917" i="1"/>
  <c r="T917" i="1"/>
  <c r="O917" i="1"/>
  <c r="J917" i="1"/>
  <c r="AD916" i="1"/>
  <c r="AE916" i="1" s="1"/>
  <c r="Y916" i="1"/>
  <c r="T916" i="1"/>
  <c r="O916" i="1"/>
  <c r="J916" i="1"/>
  <c r="AD915" i="1"/>
  <c r="AE915" i="1" s="1"/>
  <c r="Y915" i="1"/>
  <c r="T915" i="1"/>
  <c r="O915" i="1"/>
  <c r="J915" i="1"/>
  <c r="AD914" i="1"/>
  <c r="AE914" i="1" s="1"/>
  <c r="Y914" i="1"/>
  <c r="T914" i="1"/>
  <c r="O914" i="1"/>
  <c r="J914" i="1"/>
  <c r="AD913" i="1"/>
  <c r="AE913" i="1" s="1"/>
  <c r="Y913" i="1"/>
  <c r="T913" i="1"/>
  <c r="O913" i="1"/>
  <c r="J913" i="1"/>
  <c r="AD912" i="1"/>
  <c r="AE912" i="1" s="1"/>
  <c r="Y912" i="1"/>
  <c r="T912" i="1"/>
  <c r="O912" i="1"/>
  <c r="J912" i="1"/>
  <c r="AD911" i="1"/>
  <c r="AE911" i="1" s="1"/>
  <c r="Y911" i="1"/>
  <c r="T911" i="1"/>
  <c r="O911" i="1"/>
  <c r="J911" i="1"/>
  <c r="AD910" i="1"/>
  <c r="AE910" i="1" s="1"/>
  <c r="Y910" i="1"/>
  <c r="T910" i="1"/>
  <c r="O910" i="1"/>
  <c r="J910" i="1"/>
  <c r="AD909" i="1"/>
  <c r="AE909" i="1" s="1"/>
  <c r="Y909" i="1"/>
  <c r="T909" i="1"/>
  <c r="O909" i="1"/>
  <c r="J909" i="1"/>
  <c r="AD908" i="1"/>
  <c r="AE908" i="1" s="1"/>
  <c r="Y908" i="1"/>
  <c r="T908" i="1"/>
  <c r="O908" i="1"/>
  <c r="J908" i="1"/>
  <c r="AD907" i="1"/>
  <c r="AE907" i="1" s="1"/>
  <c r="Y907" i="1"/>
  <c r="T907" i="1"/>
  <c r="O907" i="1"/>
  <c r="J907" i="1"/>
  <c r="E905" i="1"/>
  <c r="AD904" i="1"/>
  <c r="D904" i="1"/>
  <c r="AD903" i="1"/>
  <c r="AE903" i="1" s="1"/>
  <c r="Y903" i="1"/>
  <c r="U903" i="1"/>
  <c r="W903" i="1" s="1"/>
  <c r="AD902" i="1"/>
  <c r="AE902" i="1" s="1"/>
  <c r="Y902" i="1"/>
  <c r="T902" i="1"/>
  <c r="O902" i="1"/>
  <c r="J902" i="1"/>
  <c r="AD901" i="1"/>
  <c r="AE901" i="1" s="1"/>
  <c r="Y901" i="1"/>
  <c r="T901" i="1"/>
  <c r="O901" i="1"/>
  <c r="J901" i="1"/>
  <c r="AD900" i="1"/>
  <c r="AE900" i="1" s="1"/>
  <c r="Y900" i="1"/>
  <c r="T900" i="1"/>
  <c r="O900" i="1"/>
  <c r="J900" i="1"/>
  <c r="AD899" i="1"/>
  <c r="AE899" i="1" s="1"/>
  <c r="Y899" i="1"/>
  <c r="T899" i="1"/>
  <c r="O899" i="1"/>
  <c r="J899" i="1"/>
  <c r="AD898" i="1"/>
  <c r="AE898" i="1" s="1"/>
  <c r="Y898" i="1"/>
  <c r="T898" i="1"/>
  <c r="O898" i="1"/>
  <c r="J898" i="1"/>
  <c r="AD897" i="1"/>
  <c r="AE897" i="1" s="1"/>
  <c r="Y897" i="1"/>
  <c r="T897" i="1"/>
  <c r="O897" i="1"/>
  <c r="J897" i="1"/>
  <c r="AD896" i="1"/>
  <c r="AE896" i="1" s="1"/>
  <c r="Y896" i="1"/>
  <c r="T896" i="1"/>
  <c r="O896" i="1"/>
  <c r="J896" i="1"/>
  <c r="AD895" i="1"/>
  <c r="AE895" i="1" s="1"/>
  <c r="Y895" i="1"/>
  <c r="T895" i="1"/>
  <c r="O895" i="1"/>
  <c r="J895" i="1"/>
  <c r="AD894" i="1"/>
  <c r="AE894" i="1" s="1"/>
  <c r="Y894" i="1"/>
  <c r="T894" i="1"/>
  <c r="O894" i="1"/>
  <c r="J894" i="1"/>
  <c r="E892" i="1"/>
  <c r="AD891" i="1"/>
  <c r="D891" i="1"/>
  <c r="AD890" i="1"/>
  <c r="AE890" i="1" s="1"/>
  <c r="Y890" i="1"/>
  <c r="U890" i="1"/>
  <c r="W890" i="1" s="1"/>
  <c r="AD888" i="1"/>
  <c r="AE888" i="1" s="1"/>
  <c r="Y888" i="1"/>
  <c r="T888" i="1"/>
  <c r="O888" i="1"/>
  <c r="J888" i="1"/>
  <c r="AD887" i="1"/>
  <c r="AE887" i="1" s="1"/>
  <c r="Y887" i="1"/>
  <c r="T887" i="1"/>
  <c r="O887" i="1"/>
  <c r="J887" i="1"/>
  <c r="AD886" i="1"/>
  <c r="AE886" i="1" s="1"/>
  <c r="Y886" i="1"/>
  <c r="T886" i="1"/>
  <c r="O886" i="1"/>
  <c r="J886" i="1"/>
  <c r="AD885" i="1"/>
  <c r="AE885" i="1" s="1"/>
  <c r="Y885" i="1"/>
  <c r="T885" i="1"/>
  <c r="O885" i="1"/>
  <c r="J885" i="1"/>
  <c r="AD884" i="1"/>
  <c r="AE884" i="1" s="1"/>
  <c r="Y884" i="1"/>
  <c r="T884" i="1"/>
  <c r="O884" i="1"/>
  <c r="J884" i="1"/>
  <c r="AD883" i="1"/>
  <c r="AE883" i="1" s="1"/>
  <c r="Y883" i="1"/>
  <c r="T883" i="1"/>
  <c r="O883" i="1"/>
  <c r="J883" i="1"/>
  <c r="AD882" i="1"/>
  <c r="AE882" i="1" s="1"/>
  <c r="Y882" i="1"/>
  <c r="T882" i="1"/>
  <c r="O882" i="1"/>
  <c r="J882" i="1"/>
  <c r="AD881" i="1"/>
  <c r="AE881" i="1" s="1"/>
  <c r="Y881" i="1"/>
  <c r="T881" i="1"/>
  <c r="O881" i="1"/>
  <c r="J881" i="1"/>
  <c r="AD880" i="1"/>
  <c r="AE880" i="1" s="1"/>
  <c r="Y880" i="1"/>
  <c r="T880" i="1"/>
  <c r="O880" i="1"/>
  <c r="J880" i="1"/>
  <c r="AD879" i="1"/>
  <c r="AE879" i="1" s="1"/>
  <c r="Y879" i="1"/>
  <c r="T879" i="1"/>
  <c r="O879" i="1"/>
  <c r="J879" i="1"/>
  <c r="E877" i="1"/>
  <c r="AD876" i="1"/>
  <c r="D876" i="1"/>
  <c r="AD875" i="1"/>
  <c r="AE875" i="1" s="1"/>
  <c r="Y875" i="1"/>
  <c r="U875" i="1"/>
  <c r="W875" i="1" s="1"/>
  <c r="AD873" i="1"/>
  <c r="AE873" i="1" s="1"/>
  <c r="Y873" i="1"/>
  <c r="T873" i="1"/>
  <c r="O873" i="1"/>
  <c r="J873" i="1"/>
  <c r="AD872" i="1"/>
  <c r="AE872" i="1" s="1"/>
  <c r="Y872" i="1"/>
  <c r="T872" i="1"/>
  <c r="O872" i="1"/>
  <c r="J872" i="1"/>
  <c r="AD871" i="1"/>
  <c r="AE871" i="1" s="1"/>
  <c r="Y871" i="1"/>
  <c r="T871" i="1"/>
  <c r="O871" i="1"/>
  <c r="J871" i="1"/>
  <c r="AD870" i="1"/>
  <c r="AE870" i="1" s="1"/>
  <c r="Y870" i="1"/>
  <c r="T870" i="1"/>
  <c r="O870" i="1"/>
  <c r="J870" i="1"/>
  <c r="AD869" i="1"/>
  <c r="AE869" i="1" s="1"/>
  <c r="Y869" i="1"/>
  <c r="T869" i="1"/>
  <c r="O869" i="1"/>
  <c r="J869" i="1"/>
  <c r="AD868" i="1"/>
  <c r="AE868" i="1" s="1"/>
  <c r="Y868" i="1"/>
  <c r="T868" i="1"/>
  <c r="O868" i="1"/>
  <c r="J868" i="1"/>
  <c r="AD867" i="1"/>
  <c r="AE867" i="1" s="1"/>
  <c r="Y867" i="1"/>
  <c r="T867" i="1"/>
  <c r="O867" i="1"/>
  <c r="J867" i="1"/>
  <c r="AD866" i="1"/>
  <c r="AE866" i="1" s="1"/>
  <c r="Y866" i="1"/>
  <c r="T866" i="1"/>
  <c r="O866" i="1"/>
  <c r="J866" i="1"/>
  <c r="E864" i="1"/>
  <c r="AD863" i="1"/>
  <c r="D863" i="1"/>
  <c r="AD862" i="1"/>
  <c r="AE862" i="1" s="1"/>
  <c r="Y862" i="1"/>
  <c r="U862" i="1"/>
  <c r="W862" i="1" s="1"/>
  <c r="AD861" i="1"/>
  <c r="AE861" i="1" s="1"/>
  <c r="Y861" i="1"/>
  <c r="T861" i="1"/>
  <c r="O861" i="1"/>
  <c r="J861" i="1"/>
  <c r="AD860" i="1"/>
  <c r="AE860" i="1" s="1"/>
  <c r="Y860" i="1"/>
  <c r="T860" i="1"/>
  <c r="O860" i="1"/>
  <c r="J860" i="1"/>
  <c r="AD859" i="1"/>
  <c r="AE859" i="1" s="1"/>
  <c r="Y859" i="1"/>
  <c r="T859" i="1"/>
  <c r="O859" i="1"/>
  <c r="J859" i="1"/>
  <c r="AD858" i="1"/>
  <c r="AE858" i="1" s="1"/>
  <c r="Y858" i="1"/>
  <c r="T858" i="1"/>
  <c r="O858" i="1"/>
  <c r="J858" i="1"/>
  <c r="AD857" i="1"/>
  <c r="AE857" i="1" s="1"/>
  <c r="Y857" i="1"/>
  <c r="T857" i="1"/>
  <c r="O857" i="1"/>
  <c r="J857" i="1"/>
  <c r="AD856" i="1"/>
  <c r="AE856" i="1" s="1"/>
  <c r="Y856" i="1"/>
  <c r="T856" i="1"/>
  <c r="O856" i="1"/>
  <c r="J856" i="1"/>
  <c r="AD855" i="1"/>
  <c r="AE855" i="1" s="1"/>
  <c r="Y855" i="1"/>
  <c r="T855" i="1"/>
  <c r="O855" i="1"/>
  <c r="J855" i="1"/>
  <c r="AD854" i="1"/>
  <c r="AE854" i="1" s="1"/>
  <c r="Y854" i="1"/>
  <c r="T854" i="1"/>
  <c r="O854" i="1"/>
  <c r="J854" i="1"/>
  <c r="E852" i="1"/>
  <c r="AD851" i="1"/>
  <c r="D851" i="1"/>
  <c r="AD850" i="1"/>
  <c r="AE850" i="1" s="1"/>
  <c r="Y850" i="1"/>
  <c r="U850" i="1"/>
  <c r="W850" i="1" s="1"/>
  <c r="AD849" i="1"/>
  <c r="AE849" i="1" s="1"/>
  <c r="Y849" i="1"/>
  <c r="T849" i="1"/>
  <c r="O849" i="1"/>
  <c r="J849" i="1"/>
  <c r="AD848" i="1"/>
  <c r="AE848" i="1" s="1"/>
  <c r="Y848" i="1"/>
  <c r="T848" i="1"/>
  <c r="O848" i="1"/>
  <c r="J848" i="1"/>
  <c r="AD847" i="1"/>
  <c r="AE847" i="1" s="1"/>
  <c r="Y847" i="1"/>
  <c r="T847" i="1"/>
  <c r="O847" i="1"/>
  <c r="J847" i="1"/>
  <c r="AD846" i="1"/>
  <c r="AE846" i="1" s="1"/>
  <c r="Y846" i="1"/>
  <c r="T846" i="1"/>
  <c r="O846" i="1"/>
  <c r="J846" i="1"/>
  <c r="AD845" i="1"/>
  <c r="AE845" i="1" s="1"/>
  <c r="Y845" i="1"/>
  <c r="T845" i="1"/>
  <c r="O845" i="1"/>
  <c r="J845" i="1"/>
  <c r="E843" i="1"/>
  <c r="AD842" i="1"/>
  <c r="D842" i="1"/>
  <c r="AD841" i="1"/>
  <c r="AE841" i="1" s="1"/>
  <c r="Y841" i="1"/>
  <c r="U841" i="1"/>
  <c r="W841" i="1" s="1"/>
  <c r="AD840" i="1"/>
  <c r="AE840" i="1" s="1"/>
  <c r="Y840" i="1"/>
  <c r="T840" i="1"/>
  <c r="O840" i="1"/>
  <c r="J840" i="1"/>
  <c r="AD839" i="1"/>
  <c r="AE839" i="1" s="1"/>
  <c r="Y839" i="1"/>
  <c r="T839" i="1"/>
  <c r="O839" i="1"/>
  <c r="J839" i="1"/>
  <c r="AD838" i="1"/>
  <c r="AE838" i="1" s="1"/>
  <c r="Y838" i="1"/>
  <c r="T838" i="1"/>
  <c r="O838" i="1"/>
  <c r="J838" i="1"/>
  <c r="AD837" i="1"/>
  <c r="AE837" i="1" s="1"/>
  <c r="Y837" i="1"/>
  <c r="T837" i="1"/>
  <c r="O837" i="1"/>
  <c r="J837" i="1"/>
  <c r="AD836" i="1"/>
  <c r="AE836" i="1" s="1"/>
  <c r="Y836" i="1"/>
  <c r="T836" i="1"/>
  <c r="O836" i="1"/>
  <c r="J836" i="1"/>
  <c r="AD835" i="1"/>
  <c r="AE835" i="1" s="1"/>
  <c r="Y835" i="1"/>
  <c r="T835" i="1"/>
  <c r="O835" i="1"/>
  <c r="J835" i="1"/>
  <c r="AD834" i="1"/>
  <c r="AE834" i="1" s="1"/>
  <c r="Y834" i="1"/>
  <c r="T834" i="1"/>
  <c r="O834" i="1"/>
  <c r="J834" i="1"/>
  <c r="AD833" i="1"/>
  <c r="AE833" i="1" s="1"/>
  <c r="Y833" i="1"/>
  <c r="T833" i="1"/>
  <c r="O833" i="1"/>
  <c r="J833" i="1"/>
  <c r="AD832" i="1"/>
  <c r="AE832" i="1" s="1"/>
  <c r="Y832" i="1"/>
  <c r="T832" i="1"/>
  <c r="O832" i="1"/>
  <c r="J832" i="1"/>
  <c r="E830" i="1"/>
  <c r="AF829" i="1"/>
  <c r="AD829" i="1"/>
  <c r="AD828" i="1"/>
  <c r="AE828" i="1" s="1"/>
  <c r="Y828" i="1"/>
  <c r="W828" i="1"/>
  <c r="AD827" i="1"/>
  <c r="AE827" i="1" s="1"/>
  <c r="Y820" i="1"/>
  <c r="AD826" i="1"/>
  <c r="AE826" i="1" s="1"/>
  <c r="Y827" i="1"/>
  <c r="AD825" i="1"/>
  <c r="AE825" i="1" s="1"/>
  <c r="Y819" i="1"/>
  <c r="AD824" i="1"/>
  <c r="AE824" i="1" s="1"/>
  <c r="Y826" i="1"/>
  <c r="AD823" i="1"/>
  <c r="AE823" i="1" s="1"/>
  <c r="Y825" i="1"/>
  <c r="W825" i="1"/>
  <c r="AD822" i="1"/>
  <c r="AE822" i="1" s="1"/>
  <c r="Y824" i="1"/>
  <c r="AD821" i="1"/>
  <c r="AE821" i="1" s="1"/>
  <c r="Y816" i="1"/>
  <c r="AD820" i="1"/>
  <c r="AE820" i="1" s="1"/>
  <c r="Y811" i="1"/>
  <c r="W811" i="1"/>
  <c r="AD819" i="1"/>
  <c r="AE819" i="1" s="1"/>
  <c r="Y815" i="1"/>
  <c r="AD818" i="1"/>
  <c r="AE818" i="1" s="1"/>
  <c r="Y814" i="1"/>
  <c r="AD817" i="1"/>
  <c r="AE817" i="1" s="1"/>
  <c r="Y818" i="1"/>
  <c r="AD816" i="1"/>
  <c r="AE816" i="1" s="1"/>
  <c r="Y823" i="1"/>
  <c r="W823" i="1"/>
  <c r="AD815" i="1"/>
  <c r="AE815" i="1" s="1"/>
  <c r="Y817" i="1"/>
  <c r="AD814" i="1"/>
  <c r="AE814" i="1" s="1"/>
  <c r="Y813" i="1"/>
  <c r="AD813" i="1"/>
  <c r="AE813" i="1" s="1"/>
  <c r="Y812" i="1"/>
  <c r="AD812" i="1"/>
  <c r="AE812" i="1" s="1"/>
  <c r="Y810" i="1"/>
  <c r="AD811" i="1"/>
  <c r="AE811" i="1" s="1"/>
  <c r="Y822" i="1"/>
  <c r="W822" i="1"/>
  <c r="AD810" i="1"/>
  <c r="AE810" i="1" s="1"/>
  <c r="Y821" i="1"/>
  <c r="E808" i="1"/>
  <c r="AD807" i="1"/>
  <c r="D807" i="1"/>
  <c r="AD806" i="1"/>
  <c r="AE806" i="1" s="1"/>
  <c r="Y806" i="1"/>
  <c r="U806" i="1"/>
  <c r="W806" i="1" s="1"/>
  <c r="AD805" i="1"/>
  <c r="AE805" i="1" s="1"/>
  <c r="Y805" i="1"/>
  <c r="T805" i="1"/>
  <c r="O805" i="1"/>
  <c r="J805" i="1"/>
  <c r="AD804" i="1"/>
  <c r="AE804" i="1" s="1"/>
  <c r="Y804" i="1"/>
  <c r="T804" i="1"/>
  <c r="O804" i="1"/>
  <c r="J804" i="1"/>
  <c r="AD803" i="1"/>
  <c r="AE803" i="1" s="1"/>
  <c r="Y803" i="1"/>
  <c r="T803" i="1"/>
  <c r="O803" i="1"/>
  <c r="J803" i="1"/>
  <c r="AD802" i="1"/>
  <c r="AE802" i="1" s="1"/>
  <c r="Y802" i="1"/>
  <c r="T802" i="1"/>
  <c r="O802" i="1"/>
  <c r="J802" i="1"/>
  <c r="AD801" i="1"/>
  <c r="AE801" i="1" s="1"/>
  <c r="Y801" i="1"/>
  <c r="T801" i="1"/>
  <c r="O801" i="1"/>
  <c r="J801" i="1"/>
  <c r="AD800" i="1"/>
  <c r="AE800" i="1" s="1"/>
  <c r="Y800" i="1"/>
  <c r="T800" i="1"/>
  <c r="O800" i="1"/>
  <c r="J800" i="1"/>
  <c r="AD799" i="1"/>
  <c r="AE799" i="1" s="1"/>
  <c r="Y799" i="1"/>
  <c r="T799" i="1"/>
  <c r="O799" i="1"/>
  <c r="J799" i="1"/>
  <c r="AD798" i="1"/>
  <c r="AE798" i="1" s="1"/>
  <c r="Y798" i="1"/>
  <c r="T798" i="1"/>
  <c r="O798" i="1"/>
  <c r="J798" i="1"/>
  <c r="E796" i="1"/>
  <c r="AD795" i="1"/>
  <c r="D795" i="1"/>
  <c r="AD794" i="1"/>
  <c r="AE794" i="1" s="1"/>
  <c r="Y794" i="1"/>
  <c r="U794" i="1"/>
  <c r="W794" i="1" s="1"/>
  <c r="AD793" i="1"/>
  <c r="AE793" i="1" s="1"/>
  <c r="Y793" i="1"/>
  <c r="T793" i="1"/>
  <c r="O793" i="1"/>
  <c r="J793" i="1"/>
  <c r="AD792" i="1"/>
  <c r="AE792" i="1" s="1"/>
  <c r="Y792" i="1"/>
  <c r="T792" i="1"/>
  <c r="O792" i="1"/>
  <c r="J792" i="1"/>
  <c r="AD791" i="1"/>
  <c r="AE791" i="1" s="1"/>
  <c r="Y791" i="1"/>
  <c r="T791" i="1"/>
  <c r="O791" i="1"/>
  <c r="J791" i="1"/>
  <c r="AD790" i="1"/>
  <c r="AE790" i="1" s="1"/>
  <c r="Y790" i="1"/>
  <c r="T790" i="1"/>
  <c r="O790" i="1"/>
  <c r="J790" i="1"/>
  <c r="AD789" i="1"/>
  <c r="AE789" i="1" s="1"/>
  <c r="Y789" i="1"/>
  <c r="T789" i="1"/>
  <c r="O789" i="1"/>
  <c r="J789" i="1"/>
  <c r="AD788" i="1"/>
  <c r="AE788" i="1" s="1"/>
  <c r="Y788" i="1"/>
  <c r="T788" i="1"/>
  <c r="O788" i="1"/>
  <c r="J788" i="1"/>
  <c r="AD787" i="1"/>
  <c r="AE787" i="1" s="1"/>
  <c r="Y787" i="1"/>
  <c r="T787" i="1"/>
  <c r="O787" i="1"/>
  <c r="J787" i="1"/>
  <c r="AD786" i="1"/>
  <c r="AE786" i="1" s="1"/>
  <c r="Y786" i="1"/>
  <c r="T786" i="1"/>
  <c r="O786" i="1"/>
  <c r="J786" i="1"/>
  <c r="AD785" i="1"/>
  <c r="AE785" i="1" s="1"/>
  <c r="Y785" i="1"/>
  <c r="T785" i="1"/>
  <c r="O785" i="1"/>
  <c r="J785" i="1"/>
  <c r="AD784" i="1"/>
  <c r="AE784" i="1" s="1"/>
  <c r="Y784" i="1"/>
  <c r="T784" i="1"/>
  <c r="O784" i="1"/>
  <c r="J784" i="1"/>
  <c r="AD783" i="1"/>
  <c r="AE783" i="1" s="1"/>
  <c r="Y783" i="1"/>
  <c r="T783" i="1"/>
  <c r="O783" i="1"/>
  <c r="J783" i="1"/>
  <c r="AD782" i="1"/>
  <c r="AE782" i="1" s="1"/>
  <c r="Y782" i="1"/>
  <c r="T782" i="1"/>
  <c r="O782" i="1"/>
  <c r="J782" i="1"/>
  <c r="AD781" i="1"/>
  <c r="AE781" i="1" s="1"/>
  <c r="Y781" i="1"/>
  <c r="T781" i="1"/>
  <c r="O781" i="1"/>
  <c r="J781" i="1"/>
  <c r="E779" i="1"/>
  <c r="AD778" i="1"/>
  <c r="D778" i="1"/>
  <c r="AD777" i="1"/>
  <c r="AE777" i="1" s="1"/>
  <c r="Y777" i="1"/>
  <c r="U777" i="1"/>
  <c r="W777" i="1" s="1"/>
  <c r="AD776" i="1"/>
  <c r="AE776" i="1" s="1"/>
  <c r="Y776" i="1"/>
  <c r="T776" i="1"/>
  <c r="O776" i="1"/>
  <c r="J776" i="1"/>
  <c r="AD775" i="1"/>
  <c r="AE775" i="1" s="1"/>
  <c r="Y775" i="1"/>
  <c r="T775" i="1"/>
  <c r="O775" i="1"/>
  <c r="J775" i="1"/>
  <c r="AD774" i="1"/>
  <c r="AE774" i="1" s="1"/>
  <c r="Y774" i="1"/>
  <c r="T774" i="1"/>
  <c r="O774" i="1"/>
  <c r="J774" i="1"/>
  <c r="AD773" i="1"/>
  <c r="AE773" i="1" s="1"/>
  <c r="Y773" i="1"/>
  <c r="T773" i="1"/>
  <c r="O773" i="1"/>
  <c r="J773" i="1"/>
  <c r="AD772" i="1"/>
  <c r="AE772" i="1" s="1"/>
  <c r="Y772" i="1"/>
  <c r="T772" i="1"/>
  <c r="O772" i="1"/>
  <c r="J772" i="1"/>
  <c r="AD771" i="1"/>
  <c r="AE771" i="1" s="1"/>
  <c r="Y771" i="1"/>
  <c r="T771" i="1"/>
  <c r="O771" i="1"/>
  <c r="J771" i="1"/>
  <c r="AD770" i="1"/>
  <c r="AE770" i="1" s="1"/>
  <c r="Y770" i="1"/>
  <c r="T770" i="1"/>
  <c r="O770" i="1"/>
  <c r="J770" i="1"/>
  <c r="AD769" i="1"/>
  <c r="AE769" i="1" s="1"/>
  <c r="Y769" i="1"/>
  <c r="T769" i="1"/>
  <c r="O769" i="1"/>
  <c r="J769" i="1"/>
  <c r="AD768" i="1"/>
  <c r="AE768" i="1" s="1"/>
  <c r="Y768" i="1"/>
  <c r="T768" i="1"/>
  <c r="O768" i="1"/>
  <c r="J768" i="1"/>
  <c r="AD767" i="1"/>
  <c r="AE767" i="1" s="1"/>
  <c r="Y767" i="1"/>
  <c r="T767" i="1"/>
  <c r="O767" i="1"/>
  <c r="J767" i="1"/>
  <c r="AD766" i="1"/>
  <c r="AE766" i="1" s="1"/>
  <c r="Y766" i="1"/>
  <c r="T766" i="1"/>
  <c r="O766" i="1"/>
  <c r="J766" i="1"/>
  <c r="AD765" i="1"/>
  <c r="AE765" i="1" s="1"/>
  <c r="Y765" i="1"/>
  <c r="T765" i="1"/>
  <c r="O765" i="1"/>
  <c r="J765" i="1"/>
  <c r="AD764" i="1"/>
  <c r="AE764" i="1" s="1"/>
  <c r="Y764" i="1"/>
  <c r="T764" i="1"/>
  <c r="O764" i="1"/>
  <c r="J764" i="1"/>
  <c r="AD763" i="1"/>
  <c r="AE763" i="1" s="1"/>
  <c r="Y763" i="1"/>
  <c r="T763" i="1"/>
  <c r="O763" i="1"/>
  <c r="J763" i="1"/>
  <c r="AD762" i="1"/>
  <c r="AE762" i="1" s="1"/>
  <c r="Y762" i="1"/>
  <c r="T762" i="1"/>
  <c r="O762" i="1"/>
  <c r="J762" i="1"/>
  <c r="AD761" i="1"/>
  <c r="AE761" i="1" s="1"/>
  <c r="Z761" i="1"/>
  <c r="Y761" i="1"/>
  <c r="X761" i="1"/>
  <c r="W761" i="1"/>
  <c r="T761" i="1"/>
  <c r="O761" i="1"/>
  <c r="J761" i="1"/>
  <c r="AD760" i="1"/>
  <c r="AE760" i="1" s="1"/>
  <c r="Y760" i="1"/>
  <c r="T760" i="1"/>
  <c r="O760" i="1"/>
  <c r="J760" i="1"/>
  <c r="E758" i="1"/>
  <c r="AD757" i="1"/>
  <c r="D757" i="1"/>
  <c r="AD756" i="1"/>
  <c r="AE756" i="1" s="1"/>
  <c r="Y756" i="1"/>
  <c r="U756" i="1"/>
  <c r="W756" i="1" s="1"/>
  <c r="AD755" i="1"/>
  <c r="AE755" i="1" s="1"/>
  <c r="Y755" i="1"/>
  <c r="T755" i="1"/>
  <c r="O755" i="1"/>
  <c r="J755" i="1"/>
  <c r="AD754" i="1"/>
  <c r="AE754" i="1" s="1"/>
  <c r="Y754" i="1"/>
  <c r="T754" i="1"/>
  <c r="O754" i="1"/>
  <c r="J754" i="1"/>
  <c r="AD753" i="1"/>
  <c r="AE753" i="1" s="1"/>
  <c r="Y753" i="1"/>
  <c r="T753" i="1"/>
  <c r="O753" i="1"/>
  <c r="J753" i="1"/>
  <c r="AD752" i="1"/>
  <c r="AE752" i="1" s="1"/>
  <c r="Y752" i="1"/>
  <c r="T752" i="1"/>
  <c r="O752" i="1"/>
  <c r="J752" i="1"/>
  <c r="AD751" i="1"/>
  <c r="AE751" i="1" s="1"/>
  <c r="Y751" i="1"/>
  <c r="T751" i="1"/>
  <c r="O751" i="1"/>
  <c r="J751" i="1"/>
  <c r="AD750" i="1"/>
  <c r="AE750" i="1" s="1"/>
  <c r="Y750" i="1"/>
  <c r="T750" i="1"/>
  <c r="O750" i="1"/>
  <c r="J750" i="1"/>
  <c r="AD749" i="1"/>
  <c r="AE749" i="1" s="1"/>
  <c r="Y749" i="1"/>
  <c r="T749" i="1"/>
  <c r="O749" i="1"/>
  <c r="J749" i="1"/>
  <c r="AD748" i="1"/>
  <c r="AE748" i="1" s="1"/>
  <c r="Y748" i="1"/>
  <c r="T748" i="1"/>
  <c r="O748" i="1"/>
  <c r="J748" i="1"/>
  <c r="AD747" i="1"/>
  <c r="AE747" i="1" s="1"/>
  <c r="Y747" i="1"/>
  <c r="T747" i="1"/>
  <c r="O747" i="1"/>
  <c r="J747" i="1"/>
  <c r="AD746" i="1"/>
  <c r="AE746" i="1" s="1"/>
  <c r="Y746" i="1"/>
  <c r="T746" i="1"/>
  <c r="O746" i="1"/>
  <c r="J746" i="1"/>
  <c r="E744" i="1"/>
  <c r="AD743" i="1"/>
  <c r="D743" i="1"/>
  <c r="AD742" i="1"/>
  <c r="AE742" i="1" s="1"/>
  <c r="Z742" i="1"/>
  <c r="Y742" i="1"/>
  <c r="X742" i="1"/>
  <c r="W742" i="1"/>
  <c r="U742" i="1"/>
  <c r="AD741" i="1"/>
  <c r="AE741" i="1" s="1"/>
  <c r="Y741" i="1"/>
  <c r="T741" i="1"/>
  <c r="O741" i="1"/>
  <c r="J741" i="1"/>
  <c r="AD740" i="1"/>
  <c r="AE740" i="1" s="1"/>
  <c r="Y740" i="1"/>
  <c r="T740" i="1"/>
  <c r="O740" i="1"/>
  <c r="J740" i="1"/>
  <c r="AD739" i="1"/>
  <c r="AE739" i="1" s="1"/>
  <c r="Y739" i="1"/>
  <c r="T739" i="1"/>
  <c r="O739" i="1"/>
  <c r="J739" i="1"/>
  <c r="AD738" i="1"/>
  <c r="AE738" i="1" s="1"/>
  <c r="Y738" i="1"/>
  <c r="T738" i="1"/>
  <c r="O738" i="1"/>
  <c r="J738" i="1"/>
  <c r="AD737" i="1"/>
  <c r="AE737" i="1" s="1"/>
  <c r="Z737" i="1"/>
  <c r="Y737" i="1"/>
  <c r="X737" i="1"/>
  <c r="W737" i="1"/>
  <c r="T737" i="1"/>
  <c r="O737" i="1"/>
  <c r="J737" i="1"/>
  <c r="AD736" i="1"/>
  <c r="AE736" i="1" s="1"/>
  <c r="Y736" i="1"/>
  <c r="T736" i="1"/>
  <c r="O736" i="1"/>
  <c r="J736" i="1"/>
  <c r="AD735" i="1"/>
  <c r="AE735" i="1" s="1"/>
  <c r="Y735" i="1"/>
  <c r="T735" i="1"/>
  <c r="O735" i="1"/>
  <c r="J735" i="1"/>
  <c r="AD734" i="1"/>
  <c r="AE734" i="1" s="1"/>
  <c r="Y734" i="1"/>
  <c r="T734" i="1"/>
  <c r="O734" i="1"/>
  <c r="J734" i="1"/>
  <c r="AD733" i="1"/>
  <c r="AE733" i="1" s="1"/>
  <c r="Y733" i="1"/>
  <c r="T733" i="1"/>
  <c r="O733" i="1"/>
  <c r="J733" i="1"/>
  <c r="AD732" i="1"/>
  <c r="AE732" i="1" s="1"/>
  <c r="Y732" i="1"/>
  <c r="T732" i="1"/>
  <c r="O732" i="1"/>
  <c r="J732" i="1"/>
  <c r="AD731" i="1"/>
  <c r="AE731" i="1" s="1"/>
  <c r="Y731" i="1"/>
  <c r="W731" i="1"/>
  <c r="T731" i="1"/>
  <c r="O731" i="1"/>
  <c r="J731" i="1"/>
  <c r="AD730" i="1"/>
  <c r="AE730" i="1" s="1"/>
  <c r="Y730" i="1"/>
  <c r="T730" i="1"/>
  <c r="O730" i="1"/>
  <c r="J730" i="1"/>
  <c r="E728" i="1"/>
  <c r="AD727" i="1"/>
  <c r="D727" i="1"/>
  <c r="AD726" i="1"/>
  <c r="AE726" i="1" s="1"/>
  <c r="Y726" i="1"/>
  <c r="U726" i="1"/>
  <c r="W726" i="1" s="1"/>
  <c r="AD725" i="1"/>
  <c r="AE725" i="1" s="1"/>
  <c r="Y725" i="1"/>
  <c r="T725" i="1"/>
  <c r="O725" i="1"/>
  <c r="AD724" i="1"/>
  <c r="AE724" i="1" s="1"/>
  <c r="Y724" i="1"/>
  <c r="T724" i="1"/>
  <c r="O724" i="1"/>
  <c r="J724" i="1"/>
  <c r="AD723" i="1"/>
  <c r="AE723" i="1" s="1"/>
  <c r="Y723" i="1"/>
  <c r="T723" i="1"/>
  <c r="O723" i="1"/>
  <c r="J723" i="1"/>
  <c r="AD722" i="1"/>
  <c r="AE722" i="1" s="1"/>
  <c r="Y722" i="1"/>
  <c r="T722" i="1"/>
  <c r="O722" i="1"/>
  <c r="J722" i="1"/>
  <c r="AD721" i="1"/>
  <c r="AE721" i="1" s="1"/>
  <c r="Y721" i="1"/>
  <c r="T721" i="1"/>
  <c r="O721" i="1"/>
  <c r="J721" i="1"/>
  <c r="AD720" i="1"/>
  <c r="AE720" i="1" s="1"/>
  <c r="Z720" i="1"/>
  <c r="Y720" i="1"/>
  <c r="X720" i="1"/>
  <c r="W720" i="1"/>
  <c r="T720" i="1"/>
  <c r="O720" i="1"/>
  <c r="J720" i="1"/>
  <c r="AD719" i="1"/>
  <c r="AE719" i="1" s="1"/>
  <c r="Y719" i="1"/>
  <c r="T719" i="1"/>
  <c r="O719" i="1"/>
  <c r="J719" i="1"/>
  <c r="AD718" i="1"/>
  <c r="AE718" i="1" s="1"/>
  <c r="Y718" i="1"/>
  <c r="T718" i="1"/>
  <c r="O718" i="1"/>
  <c r="J718" i="1"/>
  <c r="E716" i="1"/>
  <c r="AD715" i="1"/>
  <c r="D715" i="1"/>
  <c r="AD714" i="1"/>
  <c r="AE714" i="1" s="1"/>
  <c r="Y714" i="1"/>
  <c r="U714" i="1"/>
  <c r="W714" i="1" s="1"/>
  <c r="AD713" i="1"/>
  <c r="AE713" i="1" s="1"/>
  <c r="Z713" i="1"/>
  <c r="Y713" i="1"/>
  <c r="X713" i="1"/>
  <c r="W713" i="1"/>
  <c r="T713" i="1"/>
  <c r="O713" i="1"/>
  <c r="J713" i="1"/>
  <c r="AD712" i="1"/>
  <c r="AE712" i="1" s="1"/>
  <c r="Y712" i="1"/>
  <c r="T712" i="1"/>
  <c r="O712" i="1"/>
  <c r="J712" i="1"/>
  <c r="AD711" i="1"/>
  <c r="AE711" i="1" s="1"/>
  <c r="Y711" i="1"/>
  <c r="T711" i="1"/>
  <c r="O711" i="1"/>
  <c r="J711" i="1"/>
  <c r="AD710" i="1"/>
  <c r="AE710" i="1" s="1"/>
  <c r="Y710" i="1"/>
  <c r="T710" i="1"/>
  <c r="O710" i="1"/>
  <c r="J710" i="1"/>
  <c r="AD709" i="1"/>
  <c r="AE709" i="1" s="1"/>
  <c r="Y709" i="1"/>
  <c r="T709" i="1"/>
  <c r="O709" i="1"/>
  <c r="J709" i="1"/>
  <c r="AD708" i="1"/>
  <c r="AE708" i="1" s="1"/>
  <c r="Y708" i="1"/>
  <c r="T708" i="1"/>
  <c r="O708" i="1"/>
  <c r="J708" i="1"/>
  <c r="AD707" i="1"/>
  <c r="AE707" i="1" s="1"/>
  <c r="Y707" i="1"/>
  <c r="T707" i="1"/>
  <c r="O707" i="1"/>
  <c r="J707" i="1"/>
  <c r="AD706" i="1"/>
  <c r="AE706" i="1" s="1"/>
  <c r="Y706" i="1"/>
  <c r="T706" i="1"/>
  <c r="O706" i="1"/>
  <c r="J706" i="1"/>
  <c r="AD705" i="1"/>
  <c r="AE705" i="1" s="1"/>
  <c r="Y705" i="1"/>
  <c r="T705" i="1"/>
  <c r="O705" i="1"/>
  <c r="J705" i="1"/>
  <c r="AD704" i="1"/>
  <c r="AE704" i="1" s="1"/>
  <c r="Y704" i="1"/>
  <c r="T704" i="1"/>
  <c r="O704" i="1"/>
  <c r="J704" i="1"/>
  <c r="AD703" i="1"/>
  <c r="AE703" i="1" s="1"/>
  <c r="Y703" i="1"/>
  <c r="T703" i="1"/>
  <c r="O703" i="1"/>
  <c r="J703" i="1"/>
  <c r="AD702" i="1"/>
  <c r="AE702" i="1" s="1"/>
  <c r="Y702" i="1"/>
  <c r="T702" i="1"/>
  <c r="O702" i="1"/>
  <c r="J702" i="1"/>
  <c r="AD701" i="1"/>
  <c r="AE701" i="1" s="1"/>
  <c r="Y701" i="1"/>
  <c r="T701" i="1"/>
  <c r="O701" i="1"/>
  <c r="J701" i="1"/>
  <c r="AD700" i="1"/>
  <c r="AE700" i="1" s="1"/>
  <c r="Y700" i="1"/>
  <c r="T700" i="1"/>
  <c r="O700" i="1"/>
  <c r="J700" i="1"/>
  <c r="E698" i="1"/>
  <c r="AD697" i="1"/>
  <c r="D697" i="1"/>
  <c r="AD696" i="1"/>
  <c r="AE696" i="1" s="1"/>
  <c r="Y696" i="1"/>
  <c r="U696" i="1"/>
  <c r="W696" i="1" s="1"/>
  <c r="AD695" i="1"/>
  <c r="AE695" i="1" s="1"/>
  <c r="Y695" i="1"/>
  <c r="T695" i="1"/>
  <c r="O695" i="1"/>
  <c r="J695" i="1"/>
  <c r="AD694" i="1"/>
  <c r="AE694" i="1" s="1"/>
  <c r="Y694" i="1"/>
  <c r="T694" i="1"/>
  <c r="O694" i="1"/>
  <c r="J694" i="1"/>
  <c r="AD693" i="1"/>
  <c r="AE693" i="1" s="1"/>
  <c r="Y693" i="1"/>
  <c r="T693" i="1"/>
  <c r="O693" i="1"/>
  <c r="J693" i="1"/>
  <c r="AD692" i="1"/>
  <c r="AE692" i="1" s="1"/>
  <c r="Y692" i="1"/>
  <c r="T692" i="1"/>
  <c r="O692" i="1"/>
  <c r="J692" i="1"/>
  <c r="AD691" i="1"/>
  <c r="AE691" i="1" s="1"/>
  <c r="Y691" i="1"/>
  <c r="T691" i="1"/>
  <c r="O691" i="1"/>
  <c r="J691" i="1"/>
  <c r="AD690" i="1"/>
  <c r="AE690" i="1" s="1"/>
  <c r="Y690" i="1"/>
  <c r="T690" i="1"/>
  <c r="O690" i="1"/>
  <c r="J690" i="1"/>
  <c r="AD689" i="1"/>
  <c r="AE689" i="1" s="1"/>
  <c r="Y689" i="1"/>
  <c r="T689" i="1"/>
  <c r="O689" i="1"/>
  <c r="J689" i="1"/>
  <c r="AD688" i="1"/>
  <c r="AE688" i="1" s="1"/>
  <c r="Y688" i="1"/>
  <c r="T688" i="1"/>
  <c r="O688" i="1"/>
  <c r="J688" i="1"/>
  <c r="AD687" i="1"/>
  <c r="AE687" i="1" s="1"/>
  <c r="Y687" i="1"/>
  <c r="T687" i="1"/>
  <c r="O687" i="1"/>
  <c r="J687" i="1"/>
  <c r="AD686" i="1"/>
  <c r="AE686" i="1" s="1"/>
  <c r="Y686" i="1"/>
  <c r="T686" i="1"/>
  <c r="O686" i="1"/>
  <c r="J686" i="1"/>
  <c r="AD685" i="1"/>
  <c r="AE685" i="1" s="1"/>
  <c r="Y685" i="1"/>
  <c r="T685" i="1"/>
  <c r="O685" i="1"/>
  <c r="J685" i="1"/>
  <c r="AD684" i="1"/>
  <c r="AE684" i="1" s="1"/>
  <c r="Y684" i="1"/>
  <c r="T684" i="1"/>
  <c r="O684" i="1"/>
  <c r="J684" i="1"/>
  <c r="AD683" i="1"/>
  <c r="AE683" i="1" s="1"/>
  <c r="Y683" i="1"/>
  <c r="T683" i="1"/>
  <c r="O683" i="1"/>
  <c r="J683" i="1"/>
  <c r="E681" i="1"/>
  <c r="AD680" i="1"/>
  <c r="D680" i="1"/>
  <c r="AD679" i="1"/>
  <c r="AE679" i="1" s="1"/>
  <c r="Y679" i="1"/>
  <c r="U679" i="1"/>
  <c r="W679" i="1" s="1"/>
  <c r="AD678" i="1"/>
  <c r="AE678" i="1" s="1"/>
  <c r="Y678" i="1"/>
  <c r="T678" i="1"/>
  <c r="O678" i="1"/>
  <c r="J678" i="1"/>
  <c r="AD677" i="1"/>
  <c r="AE677" i="1" s="1"/>
  <c r="Y677" i="1"/>
  <c r="T677" i="1"/>
  <c r="O677" i="1"/>
  <c r="J677" i="1"/>
  <c r="AD676" i="1"/>
  <c r="AE676" i="1" s="1"/>
  <c r="Y676" i="1"/>
  <c r="T676" i="1"/>
  <c r="O676" i="1"/>
  <c r="J676" i="1"/>
  <c r="AD675" i="1"/>
  <c r="AE675" i="1" s="1"/>
  <c r="Y675" i="1"/>
  <c r="T675" i="1"/>
  <c r="O675" i="1"/>
  <c r="J675" i="1"/>
  <c r="AD674" i="1"/>
  <c r="AE674" i="1" s="1"/>
  <c r="Y674" i="1"/>
  <c r="T674" i="1"/>
  <c r="O674" i="1"/>
  <c r="J674" i="1"/>
  <c r="AD673" i="1"/>
  <c r="AE673" i="1" s="1"/>
  <c r="Y673" i="1"/>
  <c r="T673" i="1"/>
  <c r="O673" i="1"/>
  <c r="J673" i="1"/>
  <c r="AD672" i="1"/>
  <c r="AE672" i="1" s="1"/>
  <c r="Y672" i="1"/>
  <c r="T672" i="1"/>
  <c r="O672" i="1"/>
  <c r="J672" i="1"/>
  <c r="E670" i="1"/>
  <c r="AD669" i="1"/>
  <c r="D669" i="1"/>
  <c r="AD668" i="1"/>
  <c r="AE668" i="1" s="1"/>
  <c r="Y668" i="1"/>
  <c r="U668" i="1"/>
  <c r="W668" i="1" s="1"/>
  <c r="AD667" i="1"/>
  <c r="AE667" i="1" s="1"/>
  <c r="Y667" i="1"/>
  <c r="T667" i="1"/>
  <c r="O667" i="1"/>
  <c r="J667" i="1"/>
  <c r="AD666" i="1"/>
  <c r="AE666" i="1" s="1"/>
  <c r="Y666" i="1"/>
  <c r="T666" i="1"/>
  <c r="O666" i="1"/>
  <c r="J666" i="1"/>
  <c r="AD665" i="1"/>
  <c r="AE665" i="1" s="1"/>
  <c r="Y665" i="1"/>
  <c r="T665" i="1"/>
  <c r="O665" i="1"/>
  <c r="J665" i="1"/>
  <c r="AD664" i="1"/>
  <c r="AE664" i="1" s="1"/>
  <c r="Y664" i="1"/>
  <c r="T664" i="1"/>
  <c r="O664" i="1"/>
  <c r="J664" i="1"/>
  <c r="AD663" i="1"/>
  <c r="AE663" i="1" s="1"/>
  <c r="Y663" i="1"/>
  <c r="T663" i="1"/>
  <c r="O663" i="1"/>
  <c r="J663" i="1"/>
  <c r="E661" i="1"/>
  <c r="AD660" i="1"/>
  <c r="D660" i="1"/>
  <c r="AD659" i="1"/>
  <c r="AE659" i="1" s="1"/>
  <c r="Y659" i="1"/>
  <c r="U659" i="1"/>
  <c r="W659" i="1" s="1"/>
  <c r="AD658" i="1"/>
  <c r="AE658" i="1" s="1"/>
  <c r="Y658" i="1"/>
  <c r="T658" i="1"/>
  <c r="O658" i="1"/>
  <c r="J658" i="1"/>
  <c r="AD657" i="1"/>
  <c r="AE657" i="1" s="1"/>
  <c r="Y657" i="1"/>
  <c r="T657" i="1"/>
  <c r="O657" i="1"/>
  <c r="J657" i="1"/>
  <c r="AD656" i="1"/>
  <c r="AE656" i="1" s="1"/>
  <c r="Y656" i="1"/>
  <c r="T656" i="1"/>
  <c r="O656" i="1"/>
  <c r="J656" i="1"/>
  <c r="AD655" i="1"/>
  <c r="AE655" i="1" s="1"/>
  <c r="Y655" i="1"/>
  <c r="T655" i="1"/>
  <c r="J655" i="1"/>
  <c r="AD654" i="1"/>
  <c r="AE654" i="1" s="1"/>
  <c r="Y654" i="1"/>
  <c r="T654" i="1"/>
  <c r="O654" i="1"/>
  <c r="J654" i="1"/>
  <c r="AD653" i="1"/>
  <c r="AE653" i="1" s="1"/>
  <c r="Y653" i="1"/>
  <c r="T653" i="1"/>
  <c r="O653" i="1"/>
  <c r="J653" i="1"/>
  <c r="AD652" i="1"/>
  <c r="AE652" i="1" s="1"/>
  <c r="Y652" i="1"/>
  <c r="T652" i="1"/>
  <c r="O652" i="1"/>
  <c r="J652" i="1"/>
  <c r="AD651" i="1"/>
  <c r="AE651" i="1" s="1"/>
  <c r="Y651" i="1"/>
  <c r="T651" i="1"/>
  <c r="O651" i="1"/>
  <c r="J651" i="1"/>
  <c r="AD650" i="1"/>
  <c r="AE650" i="1" s="1"/>
  <c r="Y650" i="1"/>
  <c r="T650" i="1"/>
  <c r="O650" i="1"/>
  <c r="J650" i="1"/>
  <c r="AD649" i="1"/>
  <c r="AE649" i="1" s="1"/>
  <c r="Y649" i="1"/>
  <c r="T649" i="1"/>
  <c r="O649" i="1"/>
  <c r="J649" i="1"/>
  <c r="AD648" i="1"/>
  <c r="AE648" i="1" s="1"/>
  <c r="Y648" i="1"/>
  <c r="T648" i="1"/>
  <c r="O648" i="1"/>
  <c r="J648" i="1"/>
  <c r="AD647" i="1"/>
  <c r="AE647" i="1" s="1"/>
  <c r="Y647" i="1"/>
  <c r="T647" i="1"/>
  <c r="O647" i="1"/>
  <c r="J647" i="1"/>
  <c r="AD646" i="1"/>
  <c r="AE646" i="1" s="1"/>
  <c r="Y646" i="1"/>
  <c r="T646" i="1"/>
  <c r="O646" i="1"/>
  <c r="J646" i="1"/>
  <c r="E644" i="1"/>
  <c r="AD643" i="1"/>
  <c r="D643" i="1"/>
  <c r="AD642" i="1"/>
  <c r="AE642" i="1" s="1"/>
  <c r="Y642" i="1"/>
  <c r="U642" i="1"/>
  <c r="W642" i="1" s="1"/>
  <c r="AD641" i="1"/>
  <c r="AE641" i="1" s="1"/>
  <c r="Y641" i="1"/>
  <c r="T641" i="1"/>
  <c r="O641" i="1"/>
  <c r="J641" i="1"/>
  <c r="AD640" i="1"/>
  <c r="AE640" i="1" s="1"/>
  <c r="Y640" i="1"/>
  <c r="T640" i="1"/>
  <c r="O640" i="1"/>
  <c r="J640" i="1"/>
  <c r="AD639" i="1"/>
  <c r="AE639" i="1" s="1"/>
  <c r="Y639" i="1"/>
  <c r="T639" i="1"/>
  <c r="O639" i="1"/>
  <c r="J639" i="1"/>
  <c r="AD638" i="1"/>
  <c r="AE638" i="1" s="1"/>
  <c r="Y638" i="1"/>
  <c r="T638" i="1"/>
  <c r="O638" i="1"/>
  <c r="J638" i="1"/>
  <c r="AD637" i="1"/>
  <c r="AE637" i="1" s="1"/>
  <c r="Y637" i="1"/>
  <c r="T637" i="1"/>
  <c r="O637" i="1"/>
  <c r="J637" i="1"/>
  <c r="AD636" i="1"/>
  <c r="AE636" i="1" s="1"/>
  <c r="Y636" i="1"/>
  <c r="T636" i="1"/>
  <c r="O636" i="1"/>
  <c r="J636" i="1"/>
  <c r="E634" i="1"/>
  <c r="AD633" i="1"/>
  <c r="D633" i="1"/>
  <c r="AD632" i="1"/>
  <c r="AE632" i="1" s="1"/>
  <c r="Y632" i="1"/>
  <c r="U632" i="1"/>
  <c r="W632" i="1" s="1"/>
  <c r="AD631" i="1"/>
  <c r="AE631" i="1" s="1"/>
  <c r="Y631" i="1"/>
  <c r="T631" i="1"/>
  <c r="O631" i="1"/>
  <c r="J631" i="1"/>
  <c r="AD630" i="1"/>
  <c r="AE630" i="1" s="1"/>
  <c r="Y630" i="1"/>
  <c r="T630" i="1"/>
  <c r="O630" i="1"/>
  <c r="J630" i="1"/>
  <c r="AD629" i="1"/>
  <c r="AE629" i="1" s="1"/>
  <c r="Y629" i="1"/>
  <c r="T629" i="1"/>
  <c r="O629" i="1"/>
  <c r="J629" i="1"/>
  <c r="AD628" i="1"/>
  <c r="AE628" i="1" s="1"/>
  <c r="Y628" i="1"/>
  <c r="T628" i="1"/>
  <c r="O628" i="1"/>
  <c r="J628" i="1"/>
  <c r="AD626" i="1"/>
  <c r="AE626" i="1" s="1"/>
  <c r="Y626" i="1"/>
  <c r="T626" i="1"/>
  <c r="O626" i="1"/>
  <c r="J626" i="1"/>
  <c r="AD625" i="1"/>
  <c r="AE625" i="1" s="1"/>
  <c r="Y625" i="1"/>
  <c r="T625" i="1"/>
  <c r="O625" i="1"/>
  <c r="J625" i="1"/>
  <c r="AD624" i="1"/>
  <c r="AE624" i="1" s="1"/>
  <c r="Y624" i="1"/>
  <c r="T624" i="1"/>
  <c r="O624" i="1"/>
  <c r="J624" i="1"/>
  <c r="AD623" i="1"/>
  <c r="AE623" i="1" s="1"/>
  <c r="Y623" i="1"/>
  <c r="T623" i="1"/>
  <c r="O623" i="1"/>
  <c r="J623" i="1"/>
  <c r="AD622" i="1"/>
  <c r="AE622" i="1" s="1"/>
  <c r="Y622" i="1"/>
  <c r="T622" i="1"/>
  <c r="O622" i="1"/>
  <c r="J622" i="1"/>
  <c r="AD621" i="1"/>
  <c r="AE621" i="1" s="1"/>
  <c r="Y621" i="1"/>
  <c r="T621" i="1"/>
  <c r="O621" i="1"/>
  <c r="J621" i="1"/>
  <c r="E619" i="1"/>
  <c r="AD618" i="1"/>
  <c r="D618" i="1"/>
  <c r="AD617" i="1"/>
  <c r="AE617" i="1" s="1"/>
  <c r="Y617" i="1"/>
  <c r="U617" i="1"/>
  <c r="W617" i="1" s="1"/>
  <c r="AD616" i="1"/>
  <c r="AE616" i="1" s="1"/>
  <c r="Y616" i="1"/>
  <c r="T616" i="1"/>
  <c r="O616" i="1"/>
  <c r="J616" i="1"/>
  <c r="AD615" i="1"/>
  <c r="AE615" i="1" s="1"/>
  <c r="Y615" i="1"/>
  <c r="T615" i="1"/>
  <c r="O615" i="1"/>
  <c r="J615" i="1"/>
  <c r="AD614" i="1"/>
  <c r="AE614" i="1" s="1"/>
  <c r="Y614" i="1"/>
  <c r="T614" i="1"/>
  <c r="O614" i="1"/>
  <c r="J614" i="1"/>
  <c r="AD613" i="1"/>
  <c r="AE613" i="1" s="1"/>
  <c r="Y613" i="1"/>
  <c r="T613" i="1"/>
  <c r="O613" i="1"/>
  <c r="J613" i="1"/>
  <c r="AD612" i="1"/>
  <c r="AE612" i="1" s="1"/>
  <c r="Y612" i="1"/>
  <c r="T612" i="1"/>
  <c r="O612" i="1"/>
  <c r="J612" i="1"/>
  <c r="AD611" i="1"/>
  <c r="AE611" i="1" s="1"/>
  <c r="Y611" i="1"/>
  <c r="T611" i="1"/>
  <c r="O611" i="1"/>
  <c r="J611" i="1"/>
  <c r="AD610" i="1"/>
  <c r="AE610" i="1" s="1"/>
  <c r="Y610" i="1"/>
  <c r="T610" i="1"/>
  <c r="O610" i="1"/>
  <c r="J610" i="1"/>
  <c r="AD609" i="1"/>
  <c r="AE609" i="1" s="1"/>
  <c r="Y609" i="1"/>
  <c r="T609" i="1"/>
  <c r="O609" i="1"/>
  <c r="J609" i="1"/>
  <c r="AD608" i="1"/>
  <c r="AE608" i="1" s="1"/>
  <c r="Y608" i="1"/>
  <c r="T608" i="1"/>
  <c r="O608" i="1"/>
  <c r="J608" i="1"/>
  <c r="AD607" i="1"/>
  <c r="AE607" i="1" s="1"/>
  <c r="Y607" i="1"/>
  <c r="T607" i="1"/>
  <c r="O607" i="1"/>
  <c r="J607" i="1"/>
  <c r="E605" i="1"/>
  <c r="AD604" i="1"/>
  <c r="D604" i="1"/>
  <c r="AD603" i="1"/>
  <c r="AE603" i="1" s="1"/>
  <c r="Y603" i="1"/>
  <c r="U603" i="1"/>
  <c r="W603" i="1" s="1"/>
  <c r="AD602" i="1"/>
  <c r="AE602" i="1" s="1"/>
  <c r="Y602" i="1"/>
  <c r="T602" i="1"/>
  <c r="O602" i="1"/>
  <c r="J602" i="1"/>
  <c r="AD601" i="1"/>
  <c r="AE601" i="1" s="1"/>
  <c r="Y601" i="1"/>
  <c r="T601" i="1"/>
  <c r="O601" i="1"/>
  <c r="J601" i="1"/>
  <c r="AD600" i="1"/>
  <c r="AE600" i="1" s="1"/>
  <c r="Y600" i="1"/>
  <c r="T600" i="1"/>
  <c r="O600" i="1"/>
  <c r="J600" i="1"/>
  <c r="AD599" i="1"/>
  <c r="AE599" i="1" s="1"/>
  <c r="Y599" i="1"/>
  <c r="T599" i="1"/>
  <c r="O599" i="1"/>
  <c r="J599" i="1"/>
  <c r="AD598" i="1"/>
  <c r="AE598" i="1" s="1"/>
  <c r="Y598" i="1"/>
  <c r="T598" i="1"/>
  <c r="O598" i="1"/>
  <c r="J598" i="1"/>
  <c r="AD597" i="1"/>
  <c r="AE597" i="1" s="1"/>
  <c r="Y597" i="1"/>
  <c r="T597" i="1"/>
  <c r="O597" i="1"/>
  <c r="J597" i="1"/>
  <c r="AD596" i="1"/>
  <c r="AE596" i="1" s="1"/>
  <c r="Y596" i="1"/>
  <c r="T596" i="1"/>
  <c r="O596" i="1"/>
  <c r="J596" i="1"/>
  <c r="AD595" i="1"/>
  <c r="AE595" i="1" s="1"/>
  <c r="Y595" i="1"/>
  <c r="T595" i="1"/>
  <c r="O595" i="1"/>
  <c r="J595" i="1"/>
  <c r="AD594" i="1"/>
  <c r="AE594" i="1" s="1"/>
  <c r="Y594" i="1"/>
  <c r="T594" i="1"/>
  <c r="O594" i="1"/>
  <c r="J594" i="1"/>
  <c r="AD593" i="1"/>
  <c r="AE593" i="1" s="1"/>
  <c r="Y593" i="1"/>
  <c r="T593" i="1"/>
  <c r="O593" i="1"/>
  <c r="J593" i="1"/>
  <c r="AD592" i="1"/>
  <c r="AE592" i="1" s="1"/>
  <c r="Y592" i="1"/>
  <c r="T592" i="1"/>
  <c r="O592" i="1"/>
  <c r="J592" i="1"/>
  <c r="AD591" i="1"/>
  <c r="AE591" i="1" s="1"/>
  <c r="Y591" i="1"/>
  <c r="T591" i="1"/>
  <c r="O591" i="1"/>
  <c r="J591" i="1"/>
  <c r="E589" i="1"/>
  <c r="AD588" i="1"/>
  <c r="D588" i="1"/>
  <c r="AD587" i="1"/>
  <c r="AE587" i="1" s="1"/>
  <c r="Y587" i="1"/>
  <c r="U587" i="1"/>
  <c r="W587" i="1" s="1"/>
  <c r="AD586" i="1"/>
  <c r="AE586" i="1" s="1"/>
  <c r="Y586" i="1"/>
  <c r="T586" i="1"/>
  <c r="O586" i="1"/>
  <c r="J586" i="1"/>
  <c r="AD585" i="1"/>
  <c r="AE585" i="1" s="1"/>
  <c r="Y585" i="1"/>
  <c r="T585" i="1"/>
  <c r="O585" i="1"/>
  <c r="J585" i="1"/>
  <c r="AD584" i="1"/>
  <c r="AE584" i="1" s="1"/>
  <c r="Y584" i="1"/>
  <c r="T584" i="1"/>
  <c r="O584" i="1"/>
  <c r="J584" i="1"/>
  <c r="AD583" i="1"/>
  <c r="AE583" i="1" s="1"/>
  <c r="Y583" i="1"/>
  <c r="T583" i="1"/>
  <c r="O583" i="1"/>
  <c r="J583" i="1"/>
  <c r="AD582" i="1"/>
  <c r="AE582" i="1" s="1"/>
  <c r="Y582" i="1"/>
  <c r="T582" i="1"/>
  <c r="O582" i="1"/>
  <c r="J582" i="1"/>
  <c r="AD581" i="1"/>
  <c r="AE581" i="1" s="1"/>
  <c r="Y581" i="1"/>
  <c r="T581" i="1"/>
  <c r="O581" i="1"/>
  <c r="J581" i="1"/>
  <c r="AD580" i="1"/>
  <c r="AE580" i="1" s="1"/>
  <c r="Y580" i="1"/>
  <c r="T580" i="1"/>
  <c r="O580" i="1"/>
  <c r="J580" i="1"/>
  <c r="AD579" i="1"/>
  <c r="AE579" i="1" s="1"/>
  <c r="Y579" i="1"/>
  <c r="T579" i="1"/>
  <c r="O579" i="1"/>
  <c r="J579" i="1"/>
  <c r="AD578" i="1"/>
  <c r="AE578" i="1" s="1"/>
  <c r="Y578" i="1"/>
  <c r="T578" i="1"/>
  <c r="O578" i="1"/>
  <c r="J578" i="1"/>
  <c r="E576" i="1"/>
  <c r="AH575" i="1"/>
  <c r="AG575" i="1"/>
  <c r="AF575" i="1"/>
  <c r="AD575" i="1"/>
  <c r="D575" i="1"/>
  <c r="AD574" i="1"/>
  <c r="AE574" i="1" s="1"/>
  <c r="Y574" i="1"/>
  <c r="U574" i="1"/>
  <c r="W574" i="1" s="1"/>
  <c r="AD573" i="1"/>
  <c r="AE573" i="1" s="1"/>
  <c r="Y573" i="1"/>
  <c r="T573" i="1"/>
  <c r="O573" i="1"/>
  <c r="J573" i="1"/>
  <c r="AD572" i="1"/>
  <c r="AE572" i="1" s="1"/>
  <c r="Y572" i="1"/>
  <c r="T572" i="1"/>
  <c r="O572" i="1"/>
  <c r="J572" i="1"/>
  <c r="AD571" i="1"/>
  <c r="AE571" i="1" s="1"/>
  <c r="Y571" i="1"/>
  <c r="T571" i="1"/>
  <c r="O571" i="1"/>
  <c r="J571" i="1"/>
  <c r="AD570" i="1"/>
  <c r="AE570" i="1" s="1"/>
  <c r="Y570" i="1"/>
  <c r="T570" i="1"/>
  <c r="O570" i="1"/>
  <c r="J570" i="1"/>
  <c r="AD569" i="1"/>
  <c r="AE569" i="1" s="1"/>
  <c r="Y569" i="1"/>
  <c r="T569" i="1"/>
  <c r="O569" i="1"/>
  <c r="J569" i="1"/>
  <c r="AD568" i="1"/>
  <c r="AE568" i="1" s="1"/>
  <c r="Y568" i="1"/>
  <c r="T568" i="1"/>
  <c r="O568" i="1"/>
  <c r="J568" i="1"/>
  <c r="AD567" i="1"/>
  <c r="AE567" i="1" s="1"/>
  <c r="Y567" i="1"/>
  <c r="T567" i="1"/>
  <c r="O567" i="1"/>
  <c r="J567" i="1"/>
  <c r="AD566" i="1"/>
  <c r="AE566" i="1" s="1"/>
  <c r="Y566" i="1"/>
  <c r="T566" i="1"/>
  <c r="O566" i="1"/>
  <c r="J566" i="1"/>
  <c r="AD565" i="1"/>
  <c r="AE565" i="1" s="1"/>
  <c r="Y565" i="1"/>
  <c r="T565" i="1"/>
  <c r="O565" i="1"/>
  <c r="J565" i="1"/>
  <c r="E563" i="1"/>
  <c r="AI562" i="1"/>
  <c r="AD562" i="1"/>
  <c r="D562" i="1"/>
  <c r="AD561" i="1"/>
  <c r="AE561" i="1" s="1"/>
  <c r="Y561" i="1"/>
  <c r="U561" i="1"/>
  <c r="W561" i="1" s="1"/>
  <c r="AD560" i="1"/>
  <c r="AE560" i="1" s="1"/>
  <c r="Z560" i="1"/>
  <c r="Y560" i="1"/>
  <c r="X560" i="1"/>
  <c r="W560" i="1"/>
  <c r="T560" i="1"/>
  <c r="O560" i="1"/>
  <c r="J560" i="1"/>
  <c r="AD559" i="1"/>
  <c r="AE559" i="1" s="1"/>
  <c r="Y559" i="1"/>
  <c r="T559" i="1"/>
  <c r="O559" i="1"/>
  <c r="J559" i="1"/>
  <c r="AD558" i="1"/>
  <c r="AE558" i="1" s="1"/>
  <c r="Y558" i="1"/>
  <c r="T558" i="1"/>
  <c r="O558" i="1"/>
  <c r="J558" i="1"/>
  <c r="AD557" i="1"/>
  <c r="AE557" i="1" s="1"/>
  <c r="Y557" i="1"/>
  <c r="T557" i="1"/>
  <c r="O557" i="1"/>
  <c r="J557" i="1"/>
  <c r="AD556" i="1"/>
  <c r="AE556" i="1" s="1"/>
  <c r="Y556" i="1"/>
  <c r="T556" i="1"/>
  <c r="O556" i="1"/>
  <c r="J556" i="1"/>
  <c r="AD555" i="1"/>
  <c r="AE555" i="1" s="1"/>
  <c r="Y555" i="1"/>
  <c r="T555" i="1"/>
  <c r="O555" i="1"/>
  <c r="J555" i="1"/>
  <c r="AD554" i="1"/>
  <c r="AE554" i="1" s="1"/>
  <c r="Y554" i="1"/>
  <c r="T554" i="1"/>
  <c r="O554" i="1"/>
  <c r="J554" i="1"/>
  <c r="AD553" i="1"/>
  <c r="AE553" i="1" s="1"/>
  <c r="Z553" i="1"/>
  <c r="Y553" i="1"/>
  <c r="X553" i="1"/>
  <c r="W553" i="1"/>
  <c r="T553" i="1"/>
  <c r="O553" i="1"/>
  <c r="J553" i="1"/>
  <c r="AD552" i="1"/>
  <c r="AE552" i="1" s="1"/>
  <c r="Y552" i="1"/>
  <c r="T552" i="1"/>
  <c r="O552" i="1"/>
  <c r="J552" i="1"/>
  <c r="AD551" i="1"/>
  <c r="AE551" i="1" s="1"/>
  <c r="Y551" i="1"/>
  <c r="T551" i="1"/>
  <c r="O551" i="1"/>
  <c r="J551" i="1"/>
  <c r="AD550" i="1"/>
  <c r="AE550" i="1" s="1"/>
  <c r="Y550" i="1"/>
  <c r="T550" i="1"/>
  <c r="O550" i="1"/>
  <c r="J550" i="1"/>
  <c r="E548" i="1"/>
  <c r="AD547" i="1"/>
  <c r="D547" i="1"/>
  <c r="AD546" i="1"/>
  <c r="AE546" i="1" s="1"/>
  <c r="Y546" i="1"/>
  <c r="U546" i="1"/>
  <c r="W546" i="1" s="1"/>
  <c r="AD545" i="1"/>
  <c r="AE545" i="1" s="1"/>
  <c r="Y545" i="1"/>
  <c r="T545" i="1"/>
  <c r="O545" i="1"/>
  <c r="J545" i="1"/>
  <c r="AD544" i="1"/>
  <c r="AE544" i="1" s="1"/>
  <c r="Y544" i="1"/>
  <c r="T544" i="1"/>
  <c r="O544" i="1"/>
  <c r="J544" i="1"/>
  <c r="AD543" i="1"/>
  <c r="AE543" i="1" s="1"/>
  <c r="Y543" i="1"/>
  <c r="T543" i="1"/>
  <c r="O543" i="1"/>
  <c r="J543" i="1"/>
  <c r="AD542" i="1"/>
  <c r="AE542" i="1" s="1"/>
  <c r="Y542" i="1"/>
  <c r="T542" i="1"/>
  <c r="O542" i="1"/>
  <c r="J542" i="1"/>
  <c r="AD541" i="1"/>
  <c r="AE541" i="1" s="1"/>
  <c r="Y541" i="1"/>
  <c r="T541" i="1"/>
  <c r="O541" i="1"/>
  <c r="J541" i="1"/>
  <c r="AD540" i="1"/>
  <c r="AE540" i="1" s="1"/>
  <c r="Y540" i="1"/>
  <c r="T540" i="1"/>
  <c r="O540" i="1"/>
  <c r="J540" i="1"/>
  <c r="AD539" i="1"/>
  <c r="AE539" i="1" s="1"/>
  <c r="Y539" i="1"/>
  <c r="T539" i="1"/>
  <c r="O539" i="1"/>
  <c r="J539" i="1"/>
  <c r="AD538" i="1"/>
  <c r="AE538" i="1" s="1"/>
  <c r="Y538" i="1"/>
  <c r="T538" i="1"/>
  <c r="O538" i="1"/>
  <c r="J538" i="1"/>
  <c r="AD537" i="1"/>
  <c r="AE537" i="1" s="1"/>
  <c r="Y537" i="1"/>
  <c r="T537" i="1"/>
  <c r="O537" i="1"/>
  <c r="J537" i="1"/>
  <c r="E535" i="1"/>
  <c r="AD534" i="1"/>
  <c r="D534" i="1"/>
  <c r="AD533" i="1"/>
  <c r="AE533" i="1" s="1"/>
  <c r="Y533" i="1"/>
  <c r="U533" i="1"/>
  <c r="W533" i="1" s="1"/>
  <c r="AD532" i="1"/>
  <c r="AE532" i="1" s="1"/>
  <c r="Y532" i="1"/>
  <c r="T532" i="1"/>
  <c r="O532" i="1"/>
  <c r="J532" i="1"/>
  <c r="AD531" i="1"/>
  <c r="AE531" i="1" s="1"/>
  <c r="Z531" i="1"/>
  <c r="Y531" i="1"/>
  <c r="X531" i="1"/>
  <c r="W531" i="1"/>
  <c r="T531" i="1"/>
  <c r="O531" i="1"/>
  <c r="J531" i="1"/>
  <c r="AD530" i="1"/>
  <c r="AE530" i="1" s="1"/>
  <c r="Y530" i="1"/>
  <c r="T530" i="1"/>
  <c r="O530" i="1"/>
  <c r="J530" i="1"/>
  <c r="AD529" i="1"/>
  <c r="AE529" i="1" s="1"/>
  <c r="Y529" i="1"/>
  <c r="T529" i="1"/>
  <c r="O529" i="1"/>
  <c r="J529" i="1"/>
  <c r="AD528" i="1"/>
  <c r="AE528" i="1" s="1"/>
  <c r="Y528" i="1"/>
  <c r="T528" i="1"/>
  <c r="O528" i="1"/>
  <c r="J528" i="1"/>
  <c r="AD527" i="1"/>
  <c r="AE527" i="1" s="1"/>
  <c r="Y527" i="1"/>
  <c r="T527" i="1"/>
  <c r="O527" i="1"/>
  <c r="J527" i="1"/>
  <c r="AD526" i="1"/>
  <c r="AE526" i="1" s="1"/>
  <c r="Y526" i="1"/>
  <c r="T526" i="1"/>
  <c r="O526" i="1"/>
  <c r="J526" i="1"/>
  <c r="AD525" i="1"/>
  <c r="AE525" i="1" s="1"/>
  <c r="Y525" i="1"/>
  <c r="T525" i="1"/>
  <c r="O525" i="1"/>
  <c r="J525" i="1"/>
  <c r="E523" i="1"/>
  <c r="AD522" i="1"/>
  <c r="D522" i="1"/>
  <c r="AD521" i="1"/>
  <c r="AE521" i="1" s="1"/>
  <c r="Y521" i="1"/>
  <c r="U521" i="1"/>
  <c r="W521" i="1" s="1"/>
  <c r="AD520" i="1"/>
  <c r="AE520" i="1" s="1"/>
  <c r="Z520" i="1"/>
  <c r="Y520" i="1"/>
  <c r="X520" i="1"/>
  <c r="W520" i="1"/>
  <c r="T520" i="1"/>
  <c r="O520" i="1"/>
  <c r="J520" i="1"/>
  <c r="AD519" i="1"/>
  <c r="AE519" i="1" s="1"/>
  <c r="Y519" i="1"/>
  <c r="T519" i="1"/>
  <c r="O519" i="1"/>
  <c r="J519" i="1"/>
  <c r="AD518" i="1"/>
  <c r="AE518" i="1" s="1"/>
  <c r="Y518" i="1"/>
  <c r="T518" i="1"/>
  <c r="O518" i="1"/>
  <c r="J518" i="1"/>
  <c r="AD517" i="1"/>
  <c r="AE517" i="1" s="1"/>
  <c r="Y517" i="1"/>
  <c r="T517" i="1"/>
  <c r="O517" i="1"/>
  <c r="J517" i="1"/>
  <c r="AD516" i="1"/>
  <c r="AE516" i="1" s="1"/>
  <c r="Y516" i="1"/>
  <c r="T516" i="1"/>
  <c r="O516" i="1"/>
  <c r="J516" i="1"/>
  <c r="AD515" i="1"/>
  <c r="AE515" i="1" s="1"/>
  <c r="Y515" i="1"/>
  <c r="T515" i="1"/>
  <c r="O515" i="1"/>
  <c r="J515" i="1"/>
  <c r="AD514" i="1"/>
  <c r="AE514" i="1" s="1"/>
  <c r="Y514" i="1"/>
  <c r="T514" i="1"/>
  <c r="O514" i="1"/>
  <c r="J514" i="1"/>
  <c r="AD513" i="1"/>
  <c r="AE513" i="1" s="1"/>
  <c r="Y513" i="1"/>
  <c r="T513" i="1"/>
  <c r="O513" i="1"/>
  <c r="J513" i="1"/>
  <c r="AD512" i="1"/>
  <c r="AE512" i="1" s="1"/>
  <c r="Y512" i="1"/>
  <c r="T512" i="1"/>
  <c r="O512" i="1"/>
  <c r="J512" i="1"/>
  <c r="E510" i="1"/>
  <c r="AD509" i="1"/>
  <c r="D509" i="1"/>
  <c r="AD508" i="1"/>
  <c r="AE508" i="1" s="1"/>
  <c r="Y508" i="1"/>
  <c r="U508" i="1"/>
  <c r="W508" i="1" s="1"/>
  <c r="AD507" i="1"/>
  <c r="AE507" i="1" s="1"/>
  <c r="Y507" i="1"/>
  <c r="T507" i="1"/>
  <c r="O507" i="1"/>
  <c r="J507" i="1"/>
  <c r="AD506" i="1"/>
  <c r="AE506" i="1" s="1"/>
  <c r="Y506" i="1"/>
  <c r="T506" i="1"/>
  <c r="O506" i="1"/>
  <c r="J506" i="1"/>
  <c r="AD505" i="1"/>
  <c r="AE505" i="1" s="1"/>
  <c r="Y505" i="1"/>
  <c r="T505" i="1"/>
  <c r="O505" i="1"/>
  <c r="J505" i="1"/>
  <c r="AD504" i="1"/>
  <c r="AE504" i="1" s="1"/>
  <c r="Y504" i="1"/>
  <c r="T504" i="1"/>
  <c r="O504" i="1"/>
  <c r="J504" i="1"/>
  <c r="AD503" i="1"/>
  <c r="AE503" i="1" s="1"/>
  <c r="Y503" i="1"/>
  <c r="T503" i="1"/>
  <c r="O503" i="1"/>
  <c r="J503" i="1"/>
  <c r="AD502" i="1"/>
  <c r="AE502" i="1" s="1"/>
  <c r="Y502" i="1"/>
  <c r="T502" i="1"/>
  <c r="O502" i="1"/>
  <c r="J502" i="1"/>
  <c r="AD501" i="1"/>
  <c r="AE501" i="1" s="1"/>
  <c r="Y501" i="1"/>
  <c r="T501" i="1"/>
  <c r="O501" i="1"/>
  <c r="J501" i="1"/>
  <c r="AD500" i="1"/>
  <c r="AE500" i="1" s="1"/>
  <c r="Y500" i="1"/>
  <c r="T500" i="1"/>
  <c r="O500" i="1"/>
  <c r="J500" i="1"/>
  <c r="AD499" i="1"/>
  <c r="AE499" i="1" s="1"/>
  <c r="Z499" i="1"/>
  <c r="Y499" i="1"/>
  <c r="X499" i="1"/>
  <c r="W499" i="1"/>
  <c r="T499" i="1"/>
  <c r="O499" i="1"/>
  <c r="J499" i="1"/>
  <c r="AD498" i="1"/>
  <c r="AE498" i="1" s="1"/>
  <c r="Y498" i="1"/>
  <c r="T498" i="1"/>
  <c r="O498" i="1"/>
  <c r="J498" i="1"/>
  <c r="E496" i="1"/>
  <c r="AD495" i="1"/>
  <c r="D495" i="1"/>
  <c r="AD494" i="1"/>
  <c r="AE494" i="1" s="1"/>
  <c r="Y494" i="1"/>
  <c r="U494" i="1"/>
  <c r="W494" i="1" s="1"/>
  <c r="Z493" i="1"/>
  <c r="Y493" i="1"/>
  <c r="X493" i="1"/>
  <c r="W493" i="1"/>
  <c r="T493" i="1"/>
  <c r="O493" i="1"/>
  <c r="J493" i="1"/>
  <c r="AD492" i="1"/>
  <c r="AE492" i="1" s="1"/>
  <c r="Z492" i="1"/>
  <c r="Y492" i="1"/>
  <c r="X492" i="1"/>
  <c r="W492" i="1"/>
  <c r="T492" i="1"/>
  <c r="O492" i="1"/>
  <c r="J492" i="1"/>
  <c r="AD491" i="1"/>
  <c r="AE491" i="1" s="1"/>
  <c r="Y491" i="1"/>
  <c r="T491" i="1"/>
  <c r="O491" i="1"/>
  <c r="J491" i="1"/>
  <c r="AD490" i="1"/>
  <c r="AE490" i="1" s="1"/>
  <c r="Y490" i="1"/>
  <c r="T490" i="1"/>
  <c r="O490" i="1"/>
  <c r="J490" i="1"/>
  <c r="AD489" i="1"/>
  <c r="AE489" i="1" s="1"/>
  <c r="Y489" i="1"/>
  <c r="T489" i="1"/>
  <c r="O489" i="1"/>
  <c r="J489" i="1"/>
  <c r="AD488" i="1"/>
  <c r="AE488" i="1" s="1"/>
  <c r="Y488" i="1"/>
  <c r="T488" i="1"/>
  <c r="O488" i="1"/>
  <c r="J488" i="1"/>
  <c r="AD487" i="1"/>
  <c r="AE487" i="1" s="1"/>
  <c r="Y487" i="1"/>
  <c r="T487" i="1"/>
  <c r="O487" i="1"/>
  <c r="J487" i="1"/>
  <c r="AD486" i="1"/>
  <c r="AE486" i="1" s="1"/>
  <c r="Y486" i="1"/>
  <c r="T486" i="1"/>
  <c r="O486" i="1"/>
  <c r="J486" i="1"/>
  <c r="AD485" i="1"/>
  <c r="AE485" i="1" s="1"/>
  <c r="Y485" i="1"/>
  <c r="T485" i="1"/>
  <c r="O485" i="1"/>
  <c r="J485" i="1"/>
  <c r="E483" i="1"/>
  <c r="AD482" i="1"/>
  <c r="D482" i="1"/>
  <c r="AD481" i="1"/>
  <c r="AE481" i="1" s="1"/>
  <c r="Y481" i="1"/>
  <c r="U481" i="1"/>
  <c r="W481" i="1" s="1"/>
  <c r="AD480" i="1"/>
  <c r="AE480" i="1" s="1"/>
  <c r="Z480" i="1"/>
  <c r="Y480" i="1"/>
  <c r="X480" i="1"/>
  <c r="W480" i="1"/>
  <c r="T480" i="1"/>
  <c r="O480" i="1"/>
  <c r="J480" i="1"/>
  <c r="AD479" i="1"/>
  <c r="AE479" i="1" s="1"/>
  <c r="Z479" i="1"/>
  <c r="Y479" i="1"/>
  <c r="X479" i="1"/>
  <c r="W479" i="1"/>
  <c r="T479" i="1"/>
  <c r="O479" i="1"/>
  <c r="J479" i="1"/>
  <c r="AD478" i="1"/>
  <c r="AE478" i="1" s="1"/>
  <c r="Y478" i="1"/>
  <c r="T478" i="1"/>
  <c r="O478" i="1"/>
  <c r="J478" i="1"/>
  <c r="AD477" i="1"/>
  <c r="AE477" i="1" s="1"/>
  <c r="Y477" i="1"/>
  <c r="T477" i="1"/>
  <c r="O477" i="1"/>
  <c r="J477" i="1"/>
  <c r="AD476" i="1"/>
  <c r="AE476" i="1" s="1"/>
  <c r="Y476" i="1"/>
  <c r="T476" i="1"/>
  <c r="O476" i="1"/>
  <c r="J476" i="1"/>
  <c r="AD475" i="1"/>
  <c r="AE475" i="1" s="1"/>
  <c r="Y475" i="1"/>
  <c r="T475" i="1"/>
  <c r="O475" i="1"/>
  <c r="J475" i="1"/>
  <c r="AD474" i="1"/>
  <c r="AE474" i="1" s="1"/>
  <c r="Y474" i="1"/>
  <c r="AD473" i="1"/>
  <c r="AE473" i="1" s="1"/>
  <c r="Y473" i="1"/>
  <c r="T473" i="1"/>
  <c r="O473" i="1"/>
  <c r="J473" i="1"/>
  <c r="AD472" i="1"/>
  <c r="AE472" i="1" s="1"/>
  <c r="Y472" i="1"/>
  <c r="T472" i="1"/>
  <c r="O472" i="1"/>
  <c r="J472" i="1"/>
  <c r="AD471" i="1"/>
  <c r="AE471" i="1" s="1"/>
  <c r="Y471" i="1"/>
  <c r="T471" i="1"/>
  <c r="O471" i="1"/>
  <c r="J471" i="1"/>
  <c r="AD470" i="1"/>
  <c r="AE470" i="1" s="1"/>
  <c r="Y470" i="1"/>
  <c r="T470" i="1"/>
  <c r="O470" i="1"/>
  <c r="J470" i="1"/>
  <c r="AD469" i="1"/>
  <c r="AE469" i="1" s="1"/>
  <c r="Y469" i="1"/>
  <c r="T469" i="1"/>
  <c r="O469" i="1"/>
  <c r="J469" i="1"/>
  <c r="AD468" i="1"/>
  <c r="AE468" i="1" s="1"/>
  <c r="Y468" i="1"/>
  <c r="T468" i="1"/>
  <c r="O468" i="1"/>
  <c r="J468" i="1"/>
  <c r="AD467" i="1"/>
  <c r="AE467" i="1" s="1"/>
  <c r="Y467" i="1"/>
  <c r="T467" i="1"/>
  <c r="O467" i="1"/>
  <c r="J467" i="1"/>
  <c r="AD466" i="1"/>
  <c r="AE466" i="1" s="1"/>
  <c r="Y466" i="1"/>
  <c r="T466" i="1"/>
  <c r="O466" i="1"/>
  <c r="J466" i="1"/>
  <c r="AD465" i="1"/>
  <c r="AE465" i="1" s="1"/>
  <c r="Y465" i="1"/>
  <c r="T465" i="1"/>
  <c r="O465" i="1"/>
  <c r="J465" i="1"/>
  <c r="E463" i="1"/>
  <c r="AD462" i="1"/>
  <c r="D462" i="1"/>
  <c r="AD461" i="1"/>
  <c r="AE461" i="1" s="1"/>
  <c r="Y461" i="1"/>
  <c r="U461" i="1"/>
  <c r="W461" i="1" s="1"/>
  <c r="AD460" i="1"/>
  <c r="AE460" i="1" s="1"/>
  <c r="Y460" i="1"/>
  <c r="T460" i="1"/>
  <c r="O460" i="1"/>
  <c r="J460" i="1"/>
  <c r="AD459" i="1"/>
  <c r="AE459" i="1" s="1"/>
  <c r="Y459" i="1"/>
  <c r="T459" i="1"/>
  <c r="O459" i="1"/>
  <c r="J459" i="1"/>
  <c r="AD458" i="1"/>
  <c r="AE458" i="1" s="1"/>
  <c r="Y458" i="1"/>
  <c r="T458" i="1"/>
  <c r="O458" i="1"/>
  <c r="J458" i="1"/>
  <c r="AD457" i="1"/>
  <c r="AE457" i="1" s="1"/>
  <c r="Y457" i="1"/>
  <c r="T457" i="1"/>
  <c r="O457" i="1"/>
  <c r="J457" i="1"/>
  <c r="AD456" i="1"/>
  <c r="AE456" i="1" s="1"/>
  <c r="Y456" i="1"/>
  <c r="T456" i="1"/>
  <c r="O456" i="1"/>
  <c r="J456" i="1"/>
  <c r="AD455" i="1"/>
  <c r="AE455" i="1" s="1"/>
  <c r="Y455" i="1"/>
  <c r="T455" i="1"/>
  <c r="O455" i="1"/>
  <c r="J455" i="1"/>
  <c r="E453" i="1"/>
  <c r="AD452" i="1"/>
  <c r="D452" i="1"/>
  <c r="AD451" i="1"/>
  <c r="AE451" i="1" s="1"/>
  <c r="Y451" i="1"/>
  <c r="U451" i="1"/>
  <c r="W451" i="1" s="1"/>
  <c r="AD450" i="1"/>
  <c r="AE450" i="1" s="1"/>
  <c r="Y450" i="1"/>
  <c r="T450" i="1"/>
  <c r="O450" i="1"/>
  <c r="J450" i="1"/>
  <c r="AD449" i="1"/>
  <c r="AE449" i="1" s="1"/>
  <c r="Y449" i="1"/>
  <c r="T449" i="1"/>
  <c r="O449" i="1"/>
  <c r="J449" i="1"/>
  <c r="AD448" i="1"/>
  <c r="AE448" i="1" s="1"/>
  <c r="Y448" i="1"/>
  <c r="T448" i="1"/>
  <c r="O448" i="1"/>
  <c r="J448" i="1"/>
  <c r="AD447" i="1"/>
  <c r="AE447" i="1" s="1"/>
  <c r="Y447" i="1"/>
  <c r="T447" i="1"/>
  <c r="O447" i="1"/>
  <c r="J447" i="1"/>
  <c r="AD446" i="1"/>
  <c r="AE446" i="1" s="1"/>
  <c r="Y446" i="1"/>
  <c r="T446" i="1"/>
  <c r="O446" i="1"/>
  <c r="J446" i="1"/>
  <c r="AD445" i="1"/>
  <c r="AE445" i="1" s="1"/>
  <c r="Y445" i="1"/>
  <c r="T445" i="1"/>
  <c r="O445" i="1"/>
  <c r="J445" i="1"/>
  <c r="AD444" i="1"/>
  <c r="AE444" i="1" s="1"/>
  <c r="Y444" i="1"/>
  <c r="T444" i="1"/>
  <c r="O444" i="1"/>
  <c r="J444" i="1"/>
  <c r="AD443" i="1"/>
  <c r="AE443" i="1" s="1"/>
  <c r="Y443" i="1"/>
  <c r="T443" i="1"/>
  <c r="O443" i="1"/>
  <c r="J443" i="1"/>
  <c r="AD442" i="1"/>
  <c r="AE442" i="1" s="1"/>
  <c r="Y442" i="1"/>
  <c r="T442" i="1"/>
  <c r="O442" i="1"/>
  <c r="J442" i="1"/>
  <c r="AD441" i="1"/>
  <c r="AE441" i="1" s="1"/>
  <c r="Y441" i="1"/>
  <c r="T441" i="1"/>
  <c r="O441" i="1"/>
  <c r="J441" i="1"/>
  <c r="AD440" i="1"/>
  <c r="AE440" i="1" s="1"/>
  <c r="Z440" i="1"/>
  <c r="Y440" i="1"/>
  <c r="X440" i="1"/>
  <c r="W440" i="1"/>
  <c r="T440" i="1"/>
  <c r="O440" i="1"/>
  <c r="J440" i="1"/>
  <c r="AD439" i="1"/>
  <c r="AE439" i="1" s="1"/>
  <c r="Y439" i="1"/>
  <c r="T439" i="1"/>
  <c r="O439" i="1"/>
  <c r="J439" i="1"/>
  <c r="AD438" i="1"/>
  <c r="AE438" i="1" s="1"/>
  <c r="Y438" i="1"/>
  <c r="T438" i="1"/>
  <c r="O438" i="1"/>
  <c r="J438" i="1"/>
  <c r="AD437" i="1"/>
  <c r="AE437" i="1" s="1"/>
  <c r="Y437" i="1"/>
  <c r="T437" i="1"/>
  <c r="O437" i="1"/>
  <c r="J437" i="1"/>
  <c r="AD436" i="1"/>
  <c r="AE436" i="1" s="1"/>
  <c r="Y436" i="1"/>
  <c r="T436" i="1"/>
  <c r="O436" i="1"/>
  <c r="J436" i="1"/>
  <c r="AD435" i="1"/>
  <c r="AE435" i="1" s="1"/>
  <c r="Y435" i="1"/>
  <c r="T435" i="1"/>
  <c r="O435" i="1"/>
  <c r="J435" i="1"/>
  <c r="AD434" i="1"/>
  <c r="AE434" i="1" s="1"/>
  <c r="Y434" i="1"/>
  <c r="T434" i="1"/>
  <c r="O434" i="1"/>
  <c r="J434" i="1"/>
  <c r="AD433" i="1"/>
  <c r="AE433" i="1" s="1"/>
  <c r="Y433" i="1"/>
  <c r="T433" i="1"/>
  <c r="O433" i="1"/>
  <c r="J433" i="1"/>
  <c r="AD432" i="1"/>
  <c r="AE432" i="1" s="1"/>
  <c r="Y432" i="1"/>
  <c r="T432" i="1"/>
  <c r="O432" i="1"/>
  <c r="J432" i="1"/>
  <c r="AD431" i="1"/>
  <c r="AE431" i="1" s="1"/>
  <c r="Y431" i="1"/>
  <c r="T431" i="1"/>
  <c r="O431" i="1"/>
  <c r="J431" i="1"/>
  <c r="AD430" i="1"/>
  <c r="AE430" i="1" s="1"/>
  <c r="Y430" i="1"/>
  <c r="T430" i="1"/>
  <c r="O430" i="1"/>
  <c r="J430" i="1"/>
  <c r="E428" i="1"/>
  <c r="AD427" i="1"/>
  <c r="D427" i="1"/>
  <c r="AD426" i="1"/>
  <c r="AE426" i="1" s="1"/>
  <c r="Y426" i="1"/>
  <c r="U426" i="1"/>
  <c r="W426" i="1" s="1"/>
  <c r="AD425" i="1"/>
  <c r="AE425" i="1" s="1"/>
  <c r="Y425" i="1"/>
  <c r="T425" i="1"/>
  <c r="O425" i="1"/>
  <c r="J425" i="1"/>
  <c r="AD424" i="1"/>
  <c r="AE424" i="1" s="1"/>
  <c r="Y424" i="1"/>
  <c r="T424" i="1"/>
  <c r="O424" i="1"/>
  <c r="J424" i="1"/>
  <c r="AD423" i="1"/>
  <c r="AE423" i="1" s="1"/>
  <c r="Y423" i="1"/>
  <c r="T423" i="1"/>
  <c r="O423" i="1"/>
  <c r="J423" i="1"/>
  <c r="AD422" i="1"/>
  <c r="AE422" i="1" s="1"/>
  <c r="Y422" i="1"/>
  <c r="T422" i="1"/>
  <c r="O422" i="1"/>
  <c r="J422" i="1"/>
  <c r="AD421" i="1"/>
  <c r="AE421" i="1" s="1"/>
  <c r="Y421" i="1"/>
  <c r="T421" i="1"/>
  <c r="O421" i="1"/>
  <c r="J421" i="1"/>
  <c r="AD420" i="1"/>
  <c r="AE420" i="1" s="1"/>
  <c r="Y420" i="1"/>
  <c r="T420" i="1"/>
  <c r="O420" i="1"/>
  <c r="J420" i="1"/>
  <c r="AD419" i="1"/>
  <c r="AE419" i="1" s="1"/>
  <c r="Y419" i="1"/>
  <c r="T419" i="1"/>
  <c r="O419" i="1"/>
  <c r="J419" i="1"/>
  <c r="AD418" i="1"/>
  <c r="AE418" i="1" s="1"/>
  <c r="Y418" i="1"/>
  <c r="T418" i="1"/>
  <c r="O418" i="1"/>
  <c r="J418" i="1"/>
  <c r="AD417" i="1"/>
  <c r="AE417" i="1" s="1"/>
  <c r="Y417" i="1"/>
  <c r="T417" i="1"/>
  <c r="O417" i="1"/>
  <c r="J417" i="1"/>
  <c r="AD416" i="1"/>
  <c r="AE416" i="1" s="1"/>
  <c r="Y416" i="1"/>
  <c r="T416" i="1"/>
  <c r="O416" i="1"/>
  <c r="J416" i="1"/>
  <c r="E414" i="1"/>
  <c r="AD413" i="1"/>
  <c r="D413" i="1"/>
  <c r="AD412" i="1"/>
  <c r="AE412" i="1" s="1"/>
  <c r="Y412" i="1"/>
  <c r="U412" i="1"/>
  <c r="W412" i="1" s="1"/>
  <c r="AD411" i="1"/>
  <c r="AE411" i="1" s="1"/>
  <c r="Y411" i="1"/>
  <c r="T411" i="1"/>
  <c r="O411" i="1"/>
  <c r="J411" i="1"/>
  <c r="AD410" i="1"/>
  <c r="AE410" i="1" s="1"/>
  <c r="Y410" i="1"/>
  <c r="T410" i="1"/>
  <c r="O410" i="1"/>
  <c r="J410" i="1"/>
  <c r="AD409" i="1"/>
  <c r="AE409" i="1" s="1"/>
  <c r="Y409" i="1"/>
  <c r="T409" i="1"/>
  <c r="O409" i="1"/>
  <c r="J409" i="1"/>
  <c r="AD408" i="1"/>
  <c r="AE408" i="1" s="1"/>
  <c r="Y408" i="1"/>
  <c r="T408" i="1"/>
  <c r="O408" i="1"/>
  <c r="J408" i="1"/>
  <c r="AD407" i="1"/>
  <c r="AE407" i="1" s="1"/>
  <c r="Y407" i="1"/>
  <c r="T407" i="1"/>
  <c r="O407" i="1"/>
  <c r="J407" i="1"/>
  <c r="E405" i="1"/>
  <c r="AD404" i="1"/>
  <c r="D404" i="1"/>
  <c r="AD403" i="1"/>
  <c r="AE403" i="1" s="1"/>
  <c r="Y403" i="1"/>
  <c r="U403" i="1"/>
  <c r="W403" i="1" s="1"/>
  <c r="AD402" i="1"/>
  <c r="AE402" i="1" s="1"/>
  <c r="Y402" i="1"/>
  <c r="T402" i="1"/>
  <c r="O402" i="1"/>
  <c r="J402" i="1"/>
  <c r="AD401" i="1"/>
  <c r="AE401" i="1" s="1"/>
  <c r="Y401" i="1"/>
  <c r="T401" i="1"/>
  <c r="O401" i="1"/>
  <c r="J401" i="1"/>
  <c r="AD400" i="1"/>
  <c r="AE400" i="1" s="1"/>
  <c r="Y400" i="1"/>
  <c r="T400" i="1"/>
  <c r="O400" i="1"/>
  <c r="J400" i="1"/>
  <c r="AD399" i="1"/>
  <c r="AE399" i="1" s="1"/>
  <c r="Y399" i="1"/>
  <c r="T399" i="1"/>
  <c r="O399" i="1"/>
  <c r="J399" i="1"/>
  <c r="AD398" i="1"/>
  <c r="AE398" i="1" s="1"/>
  <c r="Y398" i="1"/>
  <c r="T398" i="1"/>
  <c r="O398" i="1"/>
  <c r="J398" i="1"/>
  <c r="AD397" i="1"/>
  <c r="AE397" i="1" s="1"/>
  <c r="Y397" i="1"/>
  <c r="T397" i="1"/>
  <c r="O397" i="1"/>
  <c r="J397" i="1"/>
  <c r="AD396" i="1"/>
  <c r="AE396" i="1" s="1"/>
  <c r="Y396" i="1"/>
  <c r="T396" i="1"/>
  <c r="O396" i="1"/>
  <c r="J396" i="1"/>
  <c r="AD395" i="1"/>
  <c r="AE395" i="1" s="1"/>
  <c r="Y395" i="1"/>
  <c r="T395" i="1"/>
  <c r="O395" i="1"/>
  <c r="J395" i="1"/>
  <c r="AD394" i="1"/>
  <c r="AE394" i="1" s="1"/>
  <c r="Y394" i="1"/>
  <c r="T394" i="1"/>
  <c r="O394" i="1"/>
  <c r="J394" i="1"/>
  <c r="AD393" i="1"/>
  <c r="AE393" i="1" s="1"/>
  <c r="Y393" i="1"/>
  <c r="T393" i="1"/>
  <c r="O393" i="1"/>
  <c r="J393" i="1"/>
  <c r="AD392" i="1"/>
  <c r="AE392" i="1" s="1"/>
  <c r="Y392" i="1"/>
  <c r="T392" i="1"/>
  <c r="O392" i="1"/>
  <c r="J392" i="1"/>
  <c r="AD391" i="1"/>
  <c r="AE391" i="1" s="1"/>
  <c r="Y391" i="1"/>
  <c r="T391" i="1"/>
  <c r="O391" i="1"/>
  <c r="J391" i="1"/>
  <c r="E389" i="1"/>
  <c r="AD388" i="1"/>
  <c r="D388" i="1"/>
  <c r="AD387" i="1"/>
  <c r="AE387" i="1" s="1"/>
  <c r="Y387" i="1"/>
  <c r="U387" i="1"/>
  <c r="W387" i="1" s="1"/>
  <c r="AD386" i="1"/>
  <c r="AE386" i="1" s="1"/>
  <c r="Y386" i="1"/>
  <c r="T386" i="1"/>
  <c r="O386" i="1"/>
  <c r="J386" i="1"/>
  <c r="AD385" i="1"/>
  <c r="AE385" i="1" s="1"/>
  <c r="Y385" i="1"/>
  <c r="T385" i="1"/>
  <c r="O385" i="1"/>
  <c r="J385" i="1"/>
  <c r="AD384" i="1"/>
  <c r="AE384" i="1" s="1"/>
  <c r="Y384" i="1"/>
  <c r="T384" i="1"/>
  <c r="O384" i="1"/>
  <c r="J384" i="1"/>
  <c r="AD383" i="1"/>
  <c r="AE383" i="1" s="1"/>
  <c r="Y383" i="1"/>
  <c r="T383" i="1"/>
  <c r="O383" i="1"/>
  <c r="J383" i="1"/>
  <c r="AD382" i="1"/>
  <c r="AE382" i="1" s="1"/>
  <c r="Y382" i="1"/>
  <c r="T382" i="1"/>
  <c r="O382" i="1"/>
  <c r="J382" i="1"/>
  <c r="AD381" i="1"/>
  <c r="AE381" i="1" s="1"/>
  <c r="Y381" i="1"/>
  <c r="T381" i="1"/>
  <c r="O381" i="1"/>
  <c r="J381" i="1"/>
  <c r="AD380" i="1"/>
  <c r="AE380" i="1" s="1"/>
  <c r="Y380" i="1"/>
  <c r="T380" i="1"/>
  <c r="O380" i="1"/>
  <c r="J380" i="1"/>
  <c r="AD379" i="1"/>
  <c r="AE379" i="1" s="1"/>
  <c r="Y379" i="1"/>
  <c r="T379" i="1"/>
  <c r="O379" i="1"/>
  <c r="J379" i="1"/>
  <c r="AD378" i="1"/>
  <c r="AE378" i="1" s="1"/>
  <c r="Y378" i="1"/>
  <c r="T378" i="1"/>
  <c r="O378" i="1"/>
  <c r="J378" i="1"/>
  <c r="AD377" i="1"/>
  <c r="AE377" i="1" s="1"/>
  <c r="Y377" i="1"/>
  <c r="T377" i="1"/>
  <c r="O377" i="1"/>
  <c r="J377" i="1"/>
  <c r="E375" i="1"/>
  <c r="AD374" i="1"/>
  <c r="D374" i="1"/>
  <c r="AD373" i="1"/>
  <c r="AE373" i="1" s="1"/>
  <c r="Y373" i="1"/>
  <c r="U373" i="1"/>
  <c r="W373" i="1" s="1"/>
  <c r="AD372" i="1"/>
  <c r="AE372" i="1" s="1"/>
  <c r="Y372" i="1"/>
  <c r="T372" i="1"/>
  <c r="O372" i="1"/>
  <c r="J372" i="1"/>
  <c r="AD371" i="1"/>
  <c r="AE371" i="1" s="1"/>
  <c r="Y371" i="1"/>
  <c r="T371" i="1"/>
  <c r="O371" i="1"/>
  <c r="J371" i="1"/>
  <c r="AD370" i="1"/>
  <c r="AE370" i="1" s="1"/>
  <c r="Y370" i="1"/>
  <c r="T370" i="1"/>
  <c r="O370" i="1"/>
  <c r="J370" i="1"/>
  <c r="AD369" i="1"/>
  <c r="AE369" i="1" s="1"/>
  <c r="Y369" i="1"/>
  <c r="T369" i="1"/>
  <c r="O369" i="1"/>
  <c r="J369" i="1"/>
  <c r="E367" i="1"/>
  <c r="AD366" i="1"/>
  <c r="D366" i="1"/>
  <c r="AD365" i="1"/>
  <c r="AE365" i="1" s="1"/>
  <c r="Y365" i="1"/>
  <c r="U365" i="1"/>
  <c r="W365" i="1" s="1"/>
  <c r="AD364" i="1"/>
  <c r="AE364" i="1" s="1"/>
  <c r="Y364" i="1"/>
  <c r="T364" i="1"/>
  <c r="O364" i="1"/>
  <c r="J364" i="1"/>
  <c r="AD363" i="1"/>
  <c r="AE363" i="1" s="1"/>
  <c r="Y363" i="1"/>
  <c r="T363" i="1"/>
  <c r="O363" i="1"/>
  <c r="J363" i="1"/>
  <c r="AD362" i="1"/>
  <c r="AE362" i="1" s="1"/>
  <c r="Y362" i="1"/>
  <c r="T362" i="1"/>
  <c r="O362" i="1"/>
  <c r="J362" i="1"/>
  <c r="AD361" i="1"/>
  <c r="AE361" i="1" s="1"/>
  <c r="Y361" i="1"/>
  <c r="T361" i="1"/>
  <c r="O361" i="1"/>
  <c r="J361" i="1"/>
  <c r="AD360" i="1"/>
  <c r="AE360" i="1" s="1"/>
  <c r="Y360" i="1"/>
  <c r="T360" i="1"/>
  <c r="O360" i="1"/>
  <c r="J360" i="1"/>
  <c r="AD359" i="1"/>
  <c r="AE359" i="1" s="1"/>
  <c r="Y359" i="1"/>
  <c r="T359" i="1"/>
  <c r="O359" i="1"/>
  <c r="J359" i="1"/>
  <c r="AD358" i="1"/>
  <c r="AE358" i="1" s="1"/>
  <c r="Y358" i="1"/>
  <c r="T358" i="1"/>
  <c r="O358" i="1"/>
  <c r="J358" i="1"/>
  <c r="AD357" i="1"/>
  <c r="AE357" i="1" s="1"/>
  <c r="Y357" i="1"/>
  <c r="T357" i="1"/>
  <c r="O357" i="1"/>
  <c r="J357" i="1"/>
  <c r="AD356" i="1"/>
  <c r="AE356" i="1" s="1"/>
  <c r="Y356" i="1"/>
  <c r="T356" i="1"/>
  <c r="O356" i="1"/>
  <c r="J356" i="1"/>
  <c r="AD355" i="1"/>
  <c r="AE355" i="1" s="1"/>
  <c r="Y355" i="1"/>
  <c r="T355" i="1"/>
  <c r="O355" i="1"/>
  <c r="J355" i="1"/>
  <c r="AD354" i="1"/>
  <c r="AE354" i="1" s="1"/>
  <c r="Y354" i="1"/>
  <c r="T354" i="1"/>
  <c r="O354" i="1"/>
  <c r="J354" i="1"/>
  <c r="AD353" i="1"/>
  <c r="AE353" i="1" s="1"/>
  <c r="Y353" i="1"/>
  <c r="T353" i="1"/>
  <c r="O353" i="1"/>
  <c r="J353" i="1"/>
  <c r="AD352" i="1"/>
  <c r="AE352" i="1" s="1"/>
  <c r="Y352" i="1"/>
  <c r="T352" i="1"/>
  <c r="O352" i="1"/>
  <c r="J352" i="1"/>
  <c r="AD351" i="1"/>
  <c r="AE351" i="1" s="1"/>
  <c r="Y351" i="1"/>
  <c r="T351" i="1"/>
  <c r="O351" i="1"/>
  <c r="J351" i="1"/>
  <c r="AD350" i="1"/>
  <c r="AE350" i="1" s="1"/>
  <c r="Y350" i="1"/>
  <c r="T350" i="1"/>
  <c r="O350" i="1"/>
  <c r="J350" i="1"/>
  <c r="AD349" i="1"/>
  <c r="AE349" i="1" s="1"/>
  <c r="Y349" i="1"/>
  <c r="T349" i="1"/>
  <c r="O349" i="1"/>
  <c r="J349" i="1"/>
  <c r="AD348" i="1"/>
  <c r="AE348" i="1" s="1"/>
  <c r="Y348" i="1"/>
  <c r="T348" i="1"/>
  <c r="O348" i="1"/>
  <c r="J348" i="1"/>
  <c r="AD347" i="1"/>
  <c r="AE347" i="1" s="1"/>
  <c r="Y347" i="1"/>
  <c r="T347" i="1"/>
  <c r="O347" i="1"/>
  <c r="J347" i="1"/>
  <c r="E345" i="1"/>
  <c r="AD344" i="1"/>
  <c r="D344" i="1"/>
  <c r="AD343" i="1"/>
  <c r="AE343" i="1" s="1"/>
  <c r="Y343" i="1"/>
  <c r="U343" i="1"/>
  <c r="W343" i="1" s="1"/>
  <c r="Y342" i="1"/>
  <c r="T342" i="1"/>
  <c r="O342" i="1"/>
  <c r="J342" i="1"/>
  <c r="AD341" i="1"/>
  <c r="AE341" i="1" s="1"/>
  <c r="Y341" i="1"/>
  <c r="T341" i="1"/>
  <c r="O341" i="1"/>
  <c r="J341" i="1"/>
  <c r="AD340" i="1"/>
  <c r="AE340" i="1" s="1"/>
  <c r="Y340" i="1"/>
  <c r="T340" i="1"/>
  <c r="O340" i="1"/>
  <c r="J340" i="1"/>
  <c r="AD339" i="1"/>
  <c r="AE339" i="1" s="1"/>
  <c r="Y339" i="1"/>
  <c r="T339" i="1"/>
  <c r="O339" i="1"/>
  <c r="J339" i="1"/>
  <c r="AD338" i="1"/>
  <c r="AE338" i="1" s="1"/>
  <c r="Y338" i="1"/>
  <c r="T338" i="1"/>
  <c r="O338" i="1"/>
  <c r="J338" i="1"/>
  <c r="AD337" i="1"/>
  <c r="AE337" i="1" s="1"/>
  <c r="Y337" i="1"/>
  <c r="T337" i="1"/>
  <c r="O337" i="1"/>
  <c r="J337" i="1"/>
  <c r="AD336" i="1"/>
  <c r="AE336" i="1" s="1"/>
  <c r="Y336" i="1"/>
  <c r="T336" i="1"/>
  <c r="O336" i="1"/>
  <c r="J336" i="1"/>
  <c r="AD335" i="1"/>
  <c r="AE335" i="1" s="1"/>
  <c r="Y335" i="1"/>
  <c r="T335" i="1"/>
  <c r="O335" i="1"/>
  <c r="J335" i="1"/>
  <c r="AD334" i="1"/>
  <c r="AE334" i="1" s="1"/>
  <c r="Y334" i="1"/>
  <c r="T334" i="1"/>
  <c r="O334" i="1"/>
  <c r="J334" i="1"/>
  <c r="AD333" i="1"/>
  <c r="AE333" i="1" s="1"/>
  <c r="Y333" i="1"/>
  <c r="T333" i="1"/>
  <c r="O333" i="1"/>
  <c r="J333" i="1"/>
  <c r="AD332" i="1"/>
  <c r="AE332" i="1" s="1"/>
  <c r="Y332" i="1"/>
  <c r="T332" i="1"/>
  <c r="O332" i="1"/>
  <c r="J332" i="1"/>
  <c r="AD331" i="1"/>
  <c r="AE331" i="1" s="1"/>
  <c r="Y331" i="1"/>
  <c r="T331" i="1"/>
  <c r="O331" i="1"/>
  <c r="J331" i="1"/>
  <c r="AD330" i="1"/>
  <c r="AE330" i="1" s="1"/>
  <c r="Y330" i="1"/>
  <c r="T330" i="1"/>
  <c r="O330" i="1"/>
  <c r="J330" i="1"/>
  <c r="AD329" i="1"/>
  <c r="AE329" i="1" s="1"/>
  <c r="Y329" i="1"/>
  <c r="T329" i="1"/>
  <c r="O329" i="1"/>
  <c r="J329" i="1"/>
  <c r="E327" i="1"/>
  <c r="AD326" i="1"/>
  <c r="D326" i="1"/>
  <c r="AD325" i="1"/>
  <c r="AE325" i="1" s="1"/>
  <c r="Y325" i="1"/>
  <c r="U325" i="1"/>
  <c r="W325" i="1" s="1"/>
  <c r="Y324" i="1"/>
  <c r="T324" i="1"/>
  <c r="O324" i="1"/>
  <c r="J324" i="1"/>
  <c r="AD323" i="1"/>
  <c r="AE323" i="1" s="1"/>
  <c r="Y323" i="1"/>
  <c r="T323" i="1"/>
  <c r="O323" i="1"/>
  <c r="J323" i="1"/>
  <c r="AD322" i="1"/>
  <c r="AE322" i="1" s="1"/>
  <c r="Y322" i="1"/>
  <c r="T322" i="1"/>
  <c r="O322" i="1"/>
  <c r="J322" i="1"/>
  <c r="AD321" i="1"/>
  <c r="AE321" i="1" s="1"/>
  <c r="Y321" i="1"/>
  <c r="T321" i="1"/>
  <c r="O321" i="1"/>
  <c r="J321" i="1"/>
  <c r="AD320" i="1"/>
  <c r="AE320" i="1" s="1"/>
  <c r="Y320" i="1"/>
  <c r="T320" i="1"/>
  <c r="O320" i="1"/>
  <c r="J320" i="1"/>
  <c r="AD319" i="1"/>
  <c r="AE319" i="1" s="1"/>
  <c r="Y319" i="1"/>
  <c r="T319" i="1"/>
  <c r="O319" i="1"/>
  <c r="J319" i="1"/>
  <c r="AD318" i="1"/>
  <c r="AE318" i="1" s="1"/>
  <c r="Y318" i="1"/>
  <c r="T318" i="1"/>
  <c r="O318" i="1"/>
  <c r="J318" i="1"/>
  <c r="AD317" i="1"/>
  <c r="AE317" i="1" s="1"/>
  <c r="Y317" i="1"/>
  <c r="T317" i="1"/>
  <c r="O317" i="1"/>
  <c r="J317" i="1"/>
  <c r="AD316" i="1"/>
  <c r="AE316" i="1" s="1"/>
  <c r="Y316" i="1"/>
  <c r="T316" i="1"/>
  <c r="O316" i="1"/>
  <c r="J316" i="1"/>
  <c r="AD315" i="1"/>
  <c r="AE315" i="1" s="1"/>
  <c r="Y315" i="1"/>
  <c r="T315" i="1"/>
  <c r="O315" i="1"/>
  <c r="J315" i="1"/>
  <c r="AD314" i="1"/>
  <c r="AE314" i="1" s="1"/>
  <c r="Y314" i="1"/>
  <c r="T314" i="1"/>
  <c r="O314" i="1"/>
  <c r="J314" i="1"/>
  <c r="AD313" i="1"/>
  <c r="AE313" i="1" s="1"/>
  <c r="Y313" i="1"/>
  <c r="T313" i="1"/>
  <c r="O313" i="1"/>
  <c r="J313" i="1"/>
  <c r="AD312" i="1"/>
  <c r="AE312" i="1" s="1"/>
  <c r="Y312" i="1"/>
  <c r="T312" i="1"/>
  <c r="O312" i="1"/>
  <c r="J312" i="1"/>
  <c r="AD311" i="1"/>
  <c r="AE311" i="1" s="1"/>
  <c r="Y311" i="1"/>
  <c r="T311" i="1"/>
  <c r="O311" i="1"/>
  <c r="J311" i="1"/>
  <c r="AD310" i="1"/>
  <c r="AE310" i="1" s="1"/>
  <c r="Y310" i="1"/>
  <c r="T310" i="1"/>
  <c r="O310" i="1"/>
  <c r="J310" i="1"/>
  <c r="E308" i="1"/>
  <c r="AD307" i="1"/>
  <c r="D307" i="1"/>
  <c r="AD306" i="1"/>
  <c r="AE306" i="1" s="1"/>
  <c r="Y306" i="1"/>
  <c r="U306" i="1"/>
  <c r="W306" i="1" s="1"/>
  <c r="AD305" i="1"/>
  <c r="AE305" i="1" s="1"/>
  <c r="Y305" i="1"/>
  <c r="T305" i="1"/>
  <c r="O305" i="1"/>
  <c r="J305" i="1"/>
  <c r="AD304" i="1"/>
  <c r="AE304" i="1" s="1"/>
  <c r="Y304" i="1"/>
  <c r="T304" i="1"/>
  <c r="O304" i="1"/>
  <c r="J304" i="1"/>
  <c r="AD303" i="1"/>
  <c r="AE303" i="1" s="1"/>
  <c r="Y303" i="1"/>
  <c r="T303" i="1"/>
  <c r="O303" i="1"/>
  <c r="J303" i="1"/>
  <c r="AD302" i="1"/>
  <c r="AE302" i="1" s="1"/>
  <c r="Y302" i="1"/>
  <c r="T302" i="1"/>
  <c r="O302" i="1"/>
  <c r="J302" i="1"/>
  <c r="AD301" i="1"/>
  <c r="AE301" i="1" s="1"/>
  <c r="Y301" i="1"/>
  <c r="T301" i="1"/>
  <c r="O301" i="1"/>
  <c r="J301" i="1"/>
  <c r="AD300" i="1"/>
  <c r="AE300" i="1" s="1"/>
  <c r="Y300" i="1"/>
  <c r="T300" i="1"/>
  <c r="O300" i="1"/>
  <c r="J300" i="1"/>
  <c r="AD299" i="1"/>
  <c r="AE299" i="1" s="1"/>
  <c r="Y299" i="1"/>
  <c r="T299" i="1"/>
  <c r="O299" i="1"/>
  <c r="J299" i="1"/>
  <c r="AD298" i="1"/>
  <c r="AE298" i="1" s="1"/>
  <c r="Y298" i="1"/>
  <c r="T298" i="1"/>
  <c r="O298" i="1"/>
  <c r="J298" i="1"/>
  <c r="AD297" i="1"/>
  <c r="AE297" i="1" s="1"/>
  <c r="Y297" i="1"/>
  <c r="T297" i="1"/>
  <c r="O297" i="1"/>
  <c r="J297" i="1"/>
  <c r="AD296" i="1"/>
  <c r="AE296" i="1" s="1"/>
  <c r="Y296" i="1"/>
  <c r="T296" i="1"/>
  <c r="O296" i="1"/>
  <c r="J296" i="1"/>
  <c r="AD295" i="1"/>
  <c r="AE295" i="1" s="1"/>
  <c r="Y295" i="1"/>
  <c r="T295" i="1"/>
  <c r="O295" i="1"/>
  <c r="J295" i="1"/>
  <c r="AD294" i="1"/>
  <c r="AE294" i="1" s="1"/>
  <c r="Y294" i="1"/>
  <c r="T294" i="1"/>
  <c r="O294" i="1"/>
  <c r="J294" i="1"/>
  <c r="AD293" i="1"/>
  <c r="AE293" i="1" s="1"/>
  <c r="Y293" i="1"/>
  <c r="T293" i="1"/>
  <c r="O293" i="1"/>
  <c r="J293" i="1"/>
  <c r="AD292" i="1"/>
  <c r="AE292" i="1" s="1"/>
  <c r="Y292" i="1"/>
  <c r="T292" i="1"/>
  <c r="O292" i="1"/>
  <c r="J292" i="1"/>
  <c r="AD291" i="1"/>
  <c r="AE291" i="1" s="1"/>
  <c r="Y291" i="1"/>
  <c r="T291" i="1"/>
  <c r="O291" i="1"/>
  <c r="J291" i="1"/>
  <c r="AD290" i="1"/>
  <c r="AE290" i="1" s="1"/>
  <c r="Y290" i="1"/>
  <c r="T290" i="1"/>
  <c r="O290" i="1"/>
  <c r="J290" i="1"/>
  <c r="AD289" i="1"/>
  <c r="AE289" i="1" s="1"/>
  <c r="Y289" i="1"/>
  <c r="T289" i="1"/>
  <c r="O289" i="1"/>
  <c r="J289" i="1"/>
  <c r="AD288" i="1"/>
  <c r="AE288" i="1" s="1"/>
  <c r="Y288" i="1"/>
  <c r="T288" i="1"/>
  <c r="O288" i="1"/>
  <c r="J288" i="1"/>
  <c r="AD287" i="1"/>
  <c r="AE287" i="1" s="1"/>
  <c r="Y287" i="1"/>
  <c r="T287" i="1"/>
  <c r="O287" i="1"/>
  <c r="J287" i="1"/>
  <c r="AD286" i="1"/>
  <c r="AE286" i="1" s="1"/>
  <c r="Y286" i="1"/>
  <c r="T286" i="1"/>
  <c r="O286" i="1"/>
  <c r="J286" i="1"/>
  <c r="E284" i="1"/>
  <c r="AD283" i="1"/>
  <c r="D283" i="1"/>
  <c r="AD282" i="1"/>
  <c r="AE282" i="1" s="1"/>
  <c r="Y282" i="1"/>
  <c r="U282" i="1"/>
  <c r="W282" i="1" s="1"/>
  <c r="AD281" i="1"/>
  <c r="AE281" i="1" s="1"/>
  <c r="Y281" i="1"/>
  <c r="T281" i="1"/>
  <c r="O281" i="1"/>
  <c r="J281" i="1"/>
  <c r="AD280" i="1"/>
  <c r="AE280" i="1" s="1"/>
  <c r="Y280" i="1"/>
  <c r="T280" i="1"/>
  <c r="O280" i="1"/>
  <c r="J280" i="1"/>
  <c r="AD279" i="1"/>
  <c r="AE279" i="1" s="1"/>
  <c r="Y279" i="1"/>
  <c r="T279" i="1"/>
  <c r="O279" i="1"/>
  <c r="J279" i="1"/>
  <c r="AD278" i="1"/>
  <c r="AE278" i="1" s="1"/>
  <c r="Y278" i="1"/>
  <c r="T278" i="1"/>
  <c r="O278" i="1"/>
  <c r="J278" i="1"/>
  <c r="AD277" i="1"/>
  <c r="AE277" i="1" s="1"/>
  <c r="Y277" i="1"/>
  <c r="T277" i="1"/>
  <c r="O277" i="1"/>
  <c r="J277" i="1"/>
  <c r="AD276" i="1"/>
  <c r="AE276" i="1" s="1"/>
  <c r="Y276" i="1"/>
  <c r="T276" i="1"/>
  <c r="O276" i="1"/>
  <c r="J276" i="1"/>
  <c r="AD275" i="1"/>
  <c r="AE275" i="1" s="1"/>
  <c r="Y275" i="1"/>
  <c r="T275" i="1"/>
  <c r="O275" i="1"/>
  <c r="J275" i="1"/>
  <c r="AD274" i="1"/>
  <c r="AE274" i="1" s="1"/>
  <c r="Y274" i="1"/>
  <c r="T274" i="1"/>
  <c r="O274" i="1"/>
  <c r="J274" i="1"/>
  <c r="AD273" i="1"/>
  <c r="AE273" i="1" s="1"/>
  <c r="Y273" i="1"/>
  <c r="T273" i="1"/>
  <c r="O273" i="1"/>
  <c r="J273" i="1"/>
  <c r="AD272" i="1"/>
  <c r="AE272" i="1" s="1"/>
  <c r="Y272" i="1"/>
  <c r="T272" i="1"/>
  <c r="O272" i="1"/>
  <c r="J272" i="1"/>
  <c r="E270" i="1"/>
  <c r="AD269" i="1"/>
  <c r="D269" i="1"/>
  <c r="AD268" i="1"/>
  <c r="AE268" i="1" s="1"/>
  <c r="Z268" i="1"/>
  <c r="Y268" i="1"/>
  <c r="X268" i="1"/>
  <c r="W268" i="1"/>
  <c r="U268" i="1"/>
  <c r="AD267" i="1"/>
  <c r="AE267" i="1" s="1"/>
  <c r="Y267" i="1"/>
  <c r="T267" i="1"/>
  <c r="O267" i="1"/>
  <c r="J267" i="1"/>
  <c r="AD266" i="1"/>
  <c r="AE266" i="1" s="1"/>
  <c r="Y266" i="1"/>
  <c r="T266" i="1"/>
  <c r="O266" i="1"/>
  <c r="J266" i="1"/>
  <c r="AD265" i="1"/>
  <c r="AE265" i="1" s="1"/>
  <c r="Y265" i="1"/>
  <c r="T265" i="1"/>
  <c r="O265" i="1"/>
  <c r="J265" i="1"/>
  <c r="E263" i="1"/>
  <c r="AD262" i="1"/>
  <c r="D262" i="1"/>
  <c r="AD261" i="1"/>
  <c r="AE261" i="1" s="1"/>
  <c r="Y261" i="1"/>
  <c r="U261" i="1"/>
  <c r="W261" i="1" s="1"/>
  <c r="AD260" i="1"/>
  <c r="AE260" i="1" s="1"/>
  <c r="Z260" i="1"/>
  <c r="Y260" i="1"/>
  <c r="X260" i="1"/>
  <c r="W260" i="1"/>
  <c r="T260" i="1"/>
  <c r="O260" i="1"/>
  <c r="J260" i="1"/>
  <c r="AD259" i="1"/>
  <c r="AE259" i="1" s="1"/>
  <c r="Y259" i="1"/>
  <c r="T259" i="1"/>
  <c r="O259" i="1"/>
  <c r="J259" i="1"/>
  <c r="AD258" i="1"/>
  <c r="AE258" i="1" s="1"/>
  <c r="Y258" i="1"/>
  <c r="T258" i="1"/>
  <c r="O258" i="1"/>
  <c r="J258" i="1"/>
  <c r="AD257" i="1"/>
  <c r="AE257" i="1" s="1"/>
  <c r="Y257" i="1"/>
  <c r="T257" i="1"/>
  <c r="O257" i="1"/>
  <c r="J257" i="1"/>
  <c r="AD256" i="1"/>
  <c r="AE256" i="1" s="1"/>
  <c r="Y256" i="1"/>
  <c r="T256" i="1"/>
  <c r="O256" i="1"/>
  <c r="J256" i="1"/>
  <c r="AD255" i="1"/>
  <c r="AE255" i="1" s="1"/>
  <c r="Y255" i="1"/>
  <c r="T255" i="1"/>
  <c r="O255" i="1"/>
  <c r="J255" i="1"/>
  <c r="AD254" i="1"/>
  <c r="AE254" i="1" s="1"/>
  <c r="Y254" i="1"/>
  <c r="T254" i="1"/>
  <c r="O254" i="1"/>
  <c r="J254" i="1"/>
  <c r="AD253" i="1"/>
  <c r="AE253" i="1" s="1"/>
  <c r="Y253" i="1"/>
  <c r="T253" i="1"/>
  <c r="O253" i="1"/>
  <c r="J253" i="1"/>
  <c r="AD252" i="1"/>
  <c r="AE252" i="1" s="1"/>
  <c r="Y252" i="1"/>
  <c r="T252" i="1"/>
  <c r="O252" i="1"/>
  <c r="J252" i="1"/>
  <c r="E250" i="1"/>
  <c r="AD249" i="1"/>
  <c r="D249" i="1"/>
  <c r="AD248" i="1"/>
  <c r="AE248" i="1" s="1"/>
  <c r="Y248" i="1"/>
  <c r="U248" i="1"/>
  <c r="W248" i="1" s="1"/>
  <c r="AD247" i="1"/>
  <c r="AE247" i="1" s="1"/>
  <c r="Y247" i="1"/>
  <c r="T247" i="1"/>
  <c r="O247" i="1"/>
  <c r="J247" i="1"/>
  <c r="AD246" i="1"/>
  <c r="AE246" i="1" s="1"/>
  <c r="Y246" i="1"/>
  <c r="T246" i="1"/>
  <c r="O246" i="1"/>
  <c r="J246" i="1"/>
  <c r="AD245" i="1"/>
  <c r="AE245" i="1" s="1"/>
  <c r="Y245" i="1"/>
  <c r="T245" i="1"/>
  <c r="O245" i="1"/>
  <c r="J245" i="1"/>
  <c r="AD244" i="1"/>
  <c r="AE244" i="1" s="1"/>
  <c r="Y244" i="1"/>
  <c r="T244" i="1"/>
  <c r="O244" i="1"/>
  <c r="J244" i="1"/>
  <c r="AD243" i="1"/>
  <c r="AE243" i="1" s="1"/>
  <c r="Y243" i="1"/>
  <c r="T243" i="1"/>
  <c r="O243" i="1"/>
  <c r="J243" i="1"/>
  <c r="AD242" i="1"/>
  <c r="AE242" i="1" s="1"/>
  <c r="Y242" i="1"/>
  <c r="T242" i="1"/>
  <c r="O242" i="1"/>
  <c r="J242" i="1"/>
  <c r="AD241" i="1"/>
  <c r="AE241" i="1" s="1"/>
  <c r="Y241" i="1"/>
  <c r="T241" i="1"/>
  <c r="O241" i="1"/>
  <c r="J241" i="1"/>
  <c r="AD240" i="1"/>
  <c r="AE240" i="1" s="1"/>
  <c r="Y240" i="1"/>
  <c r="T240" i="1"/>
  <c r="O240" i="1"/>
  <c r="J240" i="1"/>
  <c r="E238" i="1"/>
  <c r="AD237" i="1"/>
  <c r="D237" i="1"/>
  <c r="AD236" i="1"/>
  <c r="AE236" i="1" s="1"/>
  <c r="Y236" i="1"/>
  <c r="U236" i="1"/>
  <c r="W236" i="1" s="1"/>
  <c r="AD235" i="1"/>
  <c r="AE235" i="1" s="1"/>
  <c r="Z235" i="1"/>
  <c r="Y235" i="1"/>
  <c r="X235" i="1"/>
  <c r="W235" i="1"/>
  <c r="T235" i="1"/>
  <c r="O235" i="1"/>
  <c r="J235" i="1"/>
  <c r="AD234" i="1"/>
  <c r="AE234" i="1" s="1"/>
  <c r="Y234" i="1"/>
  <c r="T234" i="1"/>
  <c r="O234" i="1"/>
  <c r="J234" i="1"/>
  <c r="AD233" i="1"/>
  <c r="AE233" i="1" s="1"/>
  <c r="Y233" i="1"/>
  <c r="T233" i="1"/>
  <c r="O233" i="1"/>
  <c r="J233" i="1"/>
  <c r="AD232" i="1"/>
  <c r="AE232" i="1" s="1"/>
  <c r="Y232" i="1"/>
  <c r="T232" i="1"/>
  <c r="O232" i="1"/>
  <c r="J232" i="1"/>
  <c r="AD231" i="1"/>
  <c r="AE231" i="1" s="1"/>
  <c r="Y231" i="1"/>
  <c r="T231" i="1"/>
  <c r="O231" i="1"/>
  <c r="J231" i="1"/>
  <c r="AD230" i="1"/>
  <c r="AE230" i="1" s="1"/>
  <c r="Y230" i="1"/>
  <c r="T230" i="1"/>
  <c r="O230" i="1"/>
  <c r="J230" i="1"/>
  <c r="AD229" i="1"/>
  <c r="AE229" i="1" s="1"/>
  <c r="Y229" i="1"/>
  <c r="T229" i="1"/>
  <c r="O229" i="1"/>
  <c r="J229" i="1"/>
  <c r="AD228" i="1"/>
  <c r="AE228" i="1" s="1"/>
  <c r="Y228" i="1"/>
  <c r="T228" i="1"/>
  <c r="O228" i="1"/>
  <c r="J228" i="1"/>
  <c r="AD227" i="1"/>
  <c r="AE227" i="1" s="1"/>
  <c r="Y227" i="1"/>
  <c r="T227" i="1"/>
  <c r="O227" i="1"/>
  <c r="J227" i="1"/>
  <c r="AD226" i="1"/>
  <c r="AE226" i="1" s="1"/>
  <c r="Y226" i="1"/>
  <c r="T226" i="1"/>
  <c r="O226" i="1"/>
  <c r="J226" i="1"/>
  <c r="AD225" i="1"/>
  <c r="AE225" i="1" s="1"/>
  <c r="Y225" i="1"/>
  <c r="T225" i="1"/>
  <c r="O225" i="1"/>
  <c r="J225" i="1"/>
  <c r="E223" i="1"/>
  <c r="AD222" i="1"/>
  <c r="D222" i="1"/>
  <c r="AD221" i="1"/>
  <c r="AE221" i="1" s="1"/>
  <c r="Y221" i="1"/>
  <c r="U221" i="1"/>
  <c r="W221" i="1" s="1"/>
  <c r="AD220" i="1"/>
  <c r="AE220" i="1" s="1"/>
  <c r="Y220" i="1"/>
  <c r="T220" i="1"/>
  <c r="O220" i="1"/>
  <c r="J220" i="1"/>
  <c r="AD219" i="1"/>
  <c r="AE219" i="1" s="1"/>
  <c r="Y219" i="1"/>
  <c r="T219" i="1"/>
  <c r="O219" i="1"/>
  <c r="J219" i="1"/>
  <c r="AD218" i="1"/>
  <c r="AE218" i="1" s="1"/>
  <c r="Y218" i="1"/>
  <c r="T218" i="1"/>
  <c r="O218" i="1"/>
  <c r="J218" i="1"/>
  <c r="AD217" i="1"/>
  <c r="AE217" i="1" s="1"/>
  <c r="Y217" i="1"/>
  <c r="T217" i="1"/>
  <c r="O217" i="1"/>
  <c r="J217" i="1"/>
  <c r="AD216" i="1"/>
  <c r="AE216" i="1" s="1"/>
  <c r="Y216" i="1"/>
  <c r="T216" i="1"/>
  <c r="O216" i="1"/>
  <c r="J216" i="1"/>
  <c r="AD215" i="1"/>
  <c r="AE215" i="1" s="1"/>
  <c r="Y215" i="1"/>
  <c r="T215" i="1"/>
  <c r="O215" i="1"/>
  <c r="J215" i="1"/>
  <c r="AD214" i="1"/>
  <c r="AE214" i="1" s="1"/>
  <c r="Y214" i="1"/>
  <c r="T214" i="1"/>
  <c r="O214" i="1"/>
  <c r="J214" i="1"/>
  <c r="AD213" i="1"/>
  <c r="AE213" i="1" s="1"/>
  <c r="Y213" i="1"/>
  <c r="T213" i="1"/>
  <c r="O213" i="1"/>
  <c r="J213" i="1"/>
  <c r="AD212" i="1"/>
  <c r="AE212" i="1" s="1"/>
  <c r="Y212" i="1"/>
  <c r="T212" i="1"/>
  <c r="O212" i="1"/>
  <c r="J212" i="1"/>
  <c r="E210" i="1"/>
  <c r="AD209" i="1"/>
  <c r="D209" i="1"/>
  <c r="AD208" i="1"/>
  <c r="AE208" i="1" s="1"/>
  <c r="Y208" i="1"/>
  <c r="U208" i="1"/>
  <c r="W208" i="1" s="1"/>
  <c r="AD207" i="1"/>
  <c r="AE207" i="1" s="1"/>
  <c r="Y207" i="1"/>
  <c r="T207" i="1"/>
  <c r="O207" i="1"/>
  <c r="J207" i="1"/>
  <c r="AD206" i="1"/>
  <c r="AE206" i="1" s="1"/>
  <c r="Y206" i="1"/>
  <c r="T206" i="1"/>
  <c r="O206" i="1"/>
  <c r="J206" i="1"/>
  <c r="AD205" i="1"/>
  <c r="AE205" i="1" s="1"/>
  <c r="Y205" i="1"/>
  <c r="T205" i="1"/>
  <c r="O205" i="1"/>
  <c r="J205" i="1"/>
  <c r="AD204" i="1"/>
  <c r="AE204" i="1" s="1"/>
  <c r="Y204" i="1"/>
  <c r="T204" i="1"/>
  <c r="O204" i="1"/>
  <c r="J204" i="1"/>
  <c r="AD203" i="1"/>
  <c r="AE203" i="1" s="1"/>
  <c r="Y203" i="1"/>
  <c r="T203" i="1"/>
  <c r="O203" i="1"/>
  <c r="J203" i="1"/>
  <c r="AD202" i="1"/>
  <c r="AE202" i="1" s="1"/>
  <c r="Y202" i="1"/>
  <c r="T202" i="1"/>
  <c r="O202" i="1"/>
  <c r="J202" i="1"/>
  <c r="AD201" i="1"/>
  <c r="AE201" i="1" s="1"/>
  <c r="Y201" i="1"/>
  <c r="T201" i="1"/>
  <c r="O201" i="1"/>
  <c r="J201" i="1"/>
  <c r="AD200" i="1"/>
  <c r="AE200" i="1" s="1"/>
  <c r="Y200" i="1"/>
  <c r="T200" i="1"/>
  <c r="O200" i="1"/>
  <c r="J200" i="1"/>
  <c r="E198" i="1"/>
  <c r="AD197" i="1"/>
  <c r="D197" i="1"/>
  <c r="AD196" i="1"/>
  <c r="AE196" i="1" s="1"/>
  <c r="Y196" i="1"/>
  <c r="U196" i="1"/>
  <c r="W196" i="1" s="1"/>
  <c r="AD195" i="1"/>
  <c r="AE195" i="1" s="1"/>
  <c r="Y195" i="1"/>
  <c r="T195" i="1"/>
  <c r="O195" i="1"/>
  <c r="J195" i="1"/>
  <c r="AD194" i="1"/>
  <c r="AE194" i="1" s="1"/>
  <c r="Y194" i="1"/>
  <c r="T194" i="1"/>
  <c r="O194" i="1"/>
  <c r="J194" i="1"/>
  <c r="AD193" i="1"/>
  <c r="AE193" i="1" s="1"/>
  <c r="Y193" i="1"/>
  <c r="T193" i="1"/>
  <c r="O193" i="1"/>
  <c r="J193" i="1"/>
  <c r="AD192" i="1"/>
  <c r="AE192" i="1" s="1"/>
  <c r="Y192" i="1"/>
  <c r="T192" i="1"/>
  <c r="O192" i="1"/>
  <c r="J192" i="1"/>
  <c r="AD191" i="1"/>
  <c r="AE191" i="1" s="1"/>
  <c r="Y191" i="1"/>
  <c r="T191" i="1"/>
  <c r="O191" i="1"/>
  <c r="J191" i="1"/>
  <c r="AD190" i="1"/>
  <c r="AE190" i="1" s="1"/>
  <c r="Y190" i="1"/>
  <c r="T190" i="1"/>
  <c r="O190" i="1"/>
  <c r="J190" i="1"/>
  <c r="AD189" i="1"/>
  <c r="AE189" i="1" s="1"/>
  <c r="Y189" i="1"/>
  <c r="T189" i="1"/>
  <c r="O189" i="1"/>
  <c r="J189" i="1"/>
  <c r="AD188" i="1"/>
  <c r="AE188" i="1" s="1"/>
  <c r="Y188" i="1"/>
  <c r="T188" i="1"/>
  <c r="O188" i="1"/>
  <c r="J188" i="1"/>
  <c r="AD187" i="1"/>
  <c r="AE187" i="1" s="1"/>
  <c r="Y187" i="1"/>
  <c r="T187" i="1"/>
  <c r="O187" i="1"/>
  <c r="J187" i="1"/>
  <c r="AD186" i="1"/>
  <c r="AE186" i="1" s="1"/>
  <c r="Y186" i="1"/>
  <c r="T186" i="1"/>
  <c r="O186" i="1"/>
  <c r="J186" i="1"/>
  <c r="AD185" i="1"/>
  <c r="AE185" i="1" s="1"/>
  <c r="Y185" i="1"/>
  <c r="T185" i="1"/>
  <c r="O185" i="1"/>
  <c r="J185" i="1"/>
  <c r="AD184" i="1"/>
  <c r="AE184" i="1" s="1"/>
  <c r="Y184" i="1"/>
  <c r="T184" i="1"/>
  <c r="O184" i="1"/>
  <c r="J184" i="1"/>
  <c r="AD183" i="1"/>
  <c r="AE183" i="1" s="1"/>
  <c r="Y183" i="1"/>
  <c r="T183" i="1"/>
  <c r="O183" i="1"/>
  <c r="J183" i="1"/>
  <c r="E181" i="1"/>
  <c r="AD180" i="1"/>
  <c r="D180" i="1"/>
  <c r="AD179" i="1"/>
  <c r="AE179" i="1" s="1"/>
  <c r="Y179" i="1"/>
  <c r="U179" i="1"/>
  <c r="W179" i="1" s="1"/>
  <c r="AD178" i="1"/>
  <c r="AE178" i="1" s="1"/>
  <c r="Y178" i="1"/>
  <c r="T178" i="1"/>
  <c r="O178" i="1"/>
  <c r="J178" i="1"/>
  <c r="AD177" i="1"/>
  <c r="AE177" i="1" s="1"/>
  <c r="Y177" i="1"/>
  <c r="T177" i="1"/>
  <c r="O177" i="1"/>
  <c r="J177" i="1"/>
  <c r="AD176" i="1"/>
  <c r="AE176" i="1" s="1"/>
  <c r="Y176" i="1"/>
  <c r="T176" i="1"/>
  <c r="O176" i="1"/>
  <c r="J176" i="1"/>
  <c r="AD175" i="1"/>
  <c r="AE175" i="1" s="1"/>
  <c r="Y175" i="1"/>
  <c r="T175" i="1"/>
  <c r="O175" i="1"/>
  <c r="J175" i="1"/>
  <c r="AD174" i="1"/>
  <c r="AE174" i="1" s="1"/>
  <c r="Y174" i="1"/>
  <c r="T174" i="1"/>
  <c r="O174" i="1"/>
  <c r="J174" i="1"/>
  <c r="AD173" i="1"/>
  <c r="AE173" i="1" s="1"/>
  <c r="Y173" i="1"/>
  <c r="T173" i="1"/>
  <c r="O173" i="1"/>
  <c r="J173" i="1"/>
  <c r="AD172" i="1"/>
  <c r="AE172" i="1" s="1"/>
  <c r="Y172" i="1"/>
  <c r="T172" i="1"/>
  <c r="O172" i="1"/>
  <c r="J172" i="1"/>
  <c r="AD171" i="1"/>
  <c r="AE171" i="1" s="1"/>
  <c r="Y171" i="1"/>
  <c r="T171" i="1"/>
  <c r="O171" i="1"/>
  <c r="J171" i="1"/>
  <c r="AD170" i="1"/>
  <c r="AE170" i="1" s="1"/>
  <c r="Y170" i="1"/>
  <c r="T170" i="1"/>
  <c r="O170" i="1"/>
  <c r="J170" i="1"/>
  <c r="AD169" i="1"/>
  <c r="AE169" i="1" s="1"/>
  <c r="Y169" i="1"/>
  <c r="T169" i="1"/>
  <c r="O169" i="1"/>
  <c r="J169" i="1"/>
  <c r="AD168" i="1"/>
  <c r="AE168" i="1" s="1"/>
  <c r="Y168" i="1"/>
  <c r="T168" i="1"/>
  <c r="O168" i="1"/>
  <c r="J168" i="1"/>
  <c r="AD167" i="1"/>
  <c r="AE167" i="1" s="1"/>
  <c r="Y167" i="1"/>
  <c r="T167" i="1"/>
  <c r="O167" i="1"/>
  <c r="J167" i="1"/>
  <c r="E165" i="1"/>
  <c r="AD164" i="1"/>
  <c r="D164" i="1"/>
  <c r="AD163" i="1"/>
  <c r="AE163" i="1" s="1"/>
  <c r="Y163" i="1"/>
  <c r="U163" i="1"/>
  <c r="W163" i="1" s="1"/>
  <c r="AD162" i="1"/>
  <c r="AE162" i="1" s="1"/>
  <c r="Y162" i="1"/>
  <c r="T162" i="1"/>
  <c r="O162" i="1"/>
  <c r="J162" i="1"/>
  <c r="AD161" i="1"/>
  <c r="AE161" i="1" s="1"/>
  <c r="Y161" i="1"/>
  <c r="T161" i="1"/>
  <c r="O161" i="1"/>
  <c r="J161" i="1"/>
  <c r="AD160" i="1"/>
  <c r="AE160" i="1" s="1"/>
  <c r="Y160" i="1"/>
  <c r="T160" i="1"/>
  <c r="O160" i="1"/>
  <c r="J160" i="1"/>
  <c r="AD159" i="1"/>
  <c r="AE159" i="1" s="1"/>
  <c r="Y159" i="1"/>
  <c r="T159" i="1"/>
  <c r="O159" i="1"/>
  <c r="J159" i="1"/>
  <c r="AD158" i="1"/>
  <c r="AE158" i="1" s="1"/>
  <c r="Y158" i="1"/>
  <c r="T158" i="1"/>
  <c r="O158" i="1"/>
  <c r="J158" i="1"/>
  <c r="AD157" i="1"/>
  <c r="AE157" i="1" s="1"/>
  <c r="Y157" i="1"/>
  <c r="T157" i="1"/>
  <c r="O157" i="1"/>
  <c r="J157" i="1"/>
  <c r="AD156" i="1"/>
  <c r="AE156" i="1" s="1"/>
  <c r="Y156" i="1"/>
  <c r="T156" i="1"/>
  <c r="O156" i="1"/>
  <c r="J156" i="1"/>
  <c r="AD155" i="1"/>
  <c r="AE155" i="1" s="1"/>
  <c r="Y155" i="1"/>
  <c r="T155" i="1"/>
  <c r="O155" i="1"/>
  <c r="J155" i="1"/>
  <c r="AD154" i="1"/>
  <c r="AE154" i="1" s="1"/>
  <c r="Y154" i="1"/>
  <c r="T154" i="1"/>
  <c r="O154" i="1"/>
  <c r="J154" i="1"/>
  <c r="AD153" i="1"/>
  <c r="AE153" i="1" s="1"/>
  <c r="Y153" i="1"/>
  <c r="T153" i="1"/>
  <c r="O153" i="1"/>
  <c r="J153" i="1"/>
  <c r="E151" i="1"/>
  <c r="AD150" i="1"/>
  <c r="D150" i="1"/>
  <c r="AD149" i="1"/>
  <c r="AE149" i="1" s="1"/>
  <c r="Y149" i="1"/>
  <c r="U149" i="1"/>
  <c r="W149" i="1" s="1"/>
  <c r="AD148" i="1"/>
  <c r="AE148" i="1" s="1"/>
  <c r="Y148" i="1"/>
  <c r="T148" i="1"/>
  <c r="O148" i="1"/>
  <c r="J148" i="1"/>
  <c r="AD147" i="1"/>
  <c r="AE147" i="1" s="1"/>
  <c r="Y147" i="1"/>
  <c r="T147" i="1"/>
  <c r="O147" i="1"/>
  <c r="J147" i="1"/>
  <c r="AD146" i="1"/>
  <c r="AE146" i="1" s="1"/>
  <c r="Y146" i="1"/>
  <c r="T146" i="1"/>
  <c r="O146" i="1"/>
  <c r="J146" i="1"/>
  <c r="AD145" i="1"/>
  <c r="AE145" i="1" s="1"/>
  <c r="Y145" i="1"/>
  <c r="T145" i="1"/>
  <c r="O145" i="1"/>
  <c r="J145" i="1"/>
  <c r="AD144" i="1"/>
  <c r="AE144" i="1" s="1"/>
  <c r="Y144" i="1"/>
  <c r="T144" i="1"/>
  <c r="O144" i="1"/>
  <c r="J144" i="1"/>
  <c r="AD143" i="1"/>
  <c r="AE143" i="1" s="1"/>
  <c r="Y143" i="1"/>
  <c r="T143" i="1"/>
  <c r="O143" i="1"/>
  <c r="J143" i="1"/>
  <c r="AD142" i="1"/>
  <c r="AE142" i="1" s="1"/>
  <c r="Y142" i="1"/>
  <c r="T142" i="1"/>
  <c r="O142" i="1"/>
  <c r="J142" i="1"/>
  <c r="AD141" i="1"/>
  <c r="AE141" i="1" s="1"/>
  <c r="Y141" i="1"/>
  <c r="T141" i="1"/>
  <c r="O141" i="1"/>
  <c r="J141" i="1"/>
  <c r="AD140" i="1"/>
  <c r="AE140" i="1" s="1"/>
  <c r="Y140" i="1"/>
  <c r="T140" i="1"/>
  <c r="O140" i="1"/>
  <c r="J140" i="1"/>
  <c r="AD139" i="1"/>
  <c r="AE139" i="1" s="1"/>
  <c r="Y139" i="1"/>
  <c r="T139" i="1"/>
  <c r="O139" i="1"/>
  <c r="J139" i="1"/>
  <c r="E137" i="1"/>
  <c r="AD136" i="1"/>
  <c r="D136" i="1"/>
  <c r="AD135" i="1"/>
  <c r="AE135" i="1" s="1"/>
  <c r="Y135" i="1"/>
  <c r="U135" i="1"/>
  <c r="W135" i="1" s="1"/>
  <c r="AD134" i="1"/>
  <c r="AE134" i="1" s="1"/>
  <c r="Y134" i="1"/>
  <c r="T134" i="1"/>
  <c r="O134" i="1"/>
  <c r="J134" i="1"/>
  <c r="AD133" i="1"/>
  <c r="AE133" i="1" s="1"/>
  <c r="Y133" i="1"/>
  <c r="T133" i="1"/>
  <c r="O133" i="1"/>
  <c r="J133" i="1"/>
  <c r="AD132" i="1"/>
  <c r="AE132" i="1" s="1"/>
  <c r="Y132" i="1"/>
  <c r="T132" i="1"/>
  <c r="O132" i="1"/>
  <c r="J132" i="1"/>
  <c r="AD131" i="1"/>
  <c r="AE131" i="1" s="1"/>
  <c r="Y131" i="1"/>
  <c r="T131" i="1"/>
  <c r="O131" i="1"/>
  <c r="J131" i="1"/>
  <c r="AD130" i="1"/>
  <c r="AE130" i="1" s="1"/>
  <c r="Y130" i="1"/>
  <c r="T130" i="1"/>
  <c r="O130" i="1"/>
  <c r="J130" i="1"/>
  <c r="AD129" i="1"/>
  <c r="AE129" i="1" s="1"/>
  <c r="Y129" i="1"/>
  <c r="T129" i="1"/>
  <c r="O129" i="1"/>
  <c r="J129" i="1"/>
  <c r="AD128" i="1"/>
  <c r="AE128" i="1" s="1"/>
  <c r="Y128" i="1"/>
  <c r="T128" i="1"/>
  <c r="O128" i="1"/>
  <c r="J128" i="1"/>
  <c r="AD127" i="1"/>
  <c r="AE127" i="1" s="1"/>
  <c r="Y127" i="1"/>
  <c r="T127" i="1"/>
  <c r="O127" i="1"/>
  <c r="J127" i="1"/>
  <c r="AD126" i="1"/>
  <c r="AE126" i="1" s="1"/>
  <c r="Y126" i="1"/>
  <c r="T126" i="1"/>
  <c r="O126" i="1"/>
  <c r="J126" i="1"/>
  <c r="AD125" i="1"/>
  <c r="AE125" i="1" s="1"/>
  <c r="Y125" i="1"/>
  <c r="T125" i="1"/>
  <c r="O125" i="1"/>
  <c r="J125" i="1"/>
  <c r="AD124" i="1"/>
  <c r="AE124" i="1" s="1"/>
  <c r="Y124" i="1"/>
  <c r="T124" i="1"/>
  <c r="O124" i="1"/>
  <c r="J124" i="1"/>
  <c r="E122" i="1"/>
  <c r="AD121" i="1"/>
  <c r="D121" i="1"/>
  <c r="AD120" i="1"/>
  <c r="AE120" i="1" s="1"/>
  <c r="Y120" i="1"/>
  <c r="U120" i="1"/>
  <c r="W120" i="1" s="1"/>
  <c r="AD119" i="1"/>
  <c r="AE119" i="1" s="1"/>
  <c r="Y119" i="1"/>
  <c r="T119" i="1"/>
  <c r="O119" i="1"/>
  <c r="J119" i="1"/>
  <c r="AD118" i="1"/>
  <c r="AE118" i="1" s="1"/>
  <c r="Y118" i="1"/>
  <c r="T118" i="1"/>
  <c r="O118" i="1"/>
  <c r="J118" i="1"/>
  <c r="AD117" i="1"/>
  <c r="AE117" i="1" s="1"/>
  <c r="Y117" i="1"/>
  <c r="T117" i="1"/>
  <c r="O117" i="1"/>
  <c r="J117" i="1"/>
  <c r="AD116" i="1"/>
  <c r="AE116" i="1" s="1"/>
  <c r="Y116" i="1"/>
  <c r="T116" i="1"/>
  <c r="O116" i="1"/>
  <c r="J116" i="1"/>
  <c r="AD115" i="1"/>
  <c r="AE115" i="1" s="1"/>
  <c r="Y115" i="1"/>
  <c r="T115" i="1"/>
  <c r="O115" i="1"/>
  <c r="J115" i="1"/>
  <c r="AD114" i="1"/>
  <c r="AE114" i="1" s="1"/>
  <c r="Y114" i="1"/>
  <c r="T114" i="1"/>
  <c r="O114" i="1"/>
  <c r="J114" i="1"/>
  <c r="AD113" i="1"/>
  <c r="AE113" i="1" s="1"/>
  <c r="Y113" i="1"/>
  <c r="T113" i="1"/>
  <c r="O113" i="1"/>
  <c r="J113" i="1"/>
  <c r="AD112" i="1"/>
  <c r="AE112" i="1" s="1"/>
  <c r="Y112" i="1"/>
  <c r="T112" i="1"/>
  <c r="O112" i="1"/>
  <c r="J112" i="1"/>
  <c r="E110" i="1"/>
  <c r="AD109" i="1"/>
  <c r="D109" i="1"/>
  <c r="AD108" i="1"/>
  <c r="AE108" i="1" s="1"/>
  <c r="U108" i="1"/>
  <c r="W108" i="1" s="1"/>
  <c r="AD107" i="1"/>
  <c r="AE107" i="1" s="1"/>
  <c r="Y107" i="1"/>
  <c r="T107" i="1"/>
  <c r="O107" i="1"/>
  <c r="J107" i="1"/>
  <c r="AD106" i="1"/>
  <c r="AE106" i="1" s="1"/>
  <c r="Y106" i="1"/>
  <c r="T106" i="1"/>
  <c r="O106" i="1"/>
  <c r="J106" i="1"/>
  <c r="AD105" i="1"/>
  <c r="AE105" i="1" s="1"/>
  <c r="Y105" i="1"/>
  <c r="T105" i="1"/>
  <c r="O105" i="1"/>
  <c r="J105" i="1"/>
  <c r="AD104" i="1"/>
  <c r="AE104" i="1" s="1"/>
  <c r="Y104" i="1"/>
  <c r="T104" i="1"/>
  <c r="O104" i="1"/>
  <c r="J104" i="1"/>
  <c r="AD103" i="1"/>
  <c r="AE103" i="1" s="1"/>
  <c r="Y103" i="1"/>
  <c r="T103" i="1"/>
  <c r="O103" i="1"/>
  <c r="J103" i="1"/>
  <c r="AD102" i="1"/>
  <c r="AE102" i="1" s="1"/>
  <c r="Y102" i="1"/>
  <c r="T102" i="1"/>
  <c r="O102" i="1"/>
  <c r="J102" i="1"/>
  <c r="AD101" i="1"/>
  <c r="AE101" i="1" s="1"/>
  <c r="Y101" i="1"/>
  <c r="T101" i="1"/>
  <c r="O101" i="1"/>
  <c r="J101" i="1"/>
  <c r="AD100" i="1"/>
  <c r="AE100" i="1" s="1"/>
  <c r="Y100" i="1"/>
  <c r="T100" i="1"/>
  <c r="O100" i="1"/>
  <c r="J100" i="1"/>
  <c r="AD99" i="1"/>
  <c r="AE99" i="1" s="1"/>
  <c r="Y99" i="1"/>
  <c r="T99" i="1"/>
  <c r="O99" i="1"/>
  <c r="J99" i="1"/>
  <c r="AD98" i="1"/>
  <c r="AE98" i="1" s="1"/>
  <c r="Y98" i="1"/>
  <c r="T98" i="1"/>
  <c r="O98" i="1"/>
  <c r="J98" i="1"/>
  <c r="E96" i="1"/>
  <c r="AD95" i="1"/>
  <c r="D95" i="1"/>
  <c r="AD94" i="1"/>
  <c r="AE94" i="1" s="1"/>
  <c r="Y94" i="1"/>
  <c r="U94" i="1"/>
  <c r="W94" i="1" s="1"/>
  <c r="AD93" i="1"/>
  <c r="AE93" i="1" s="1"/>
  <c r="Y93" i="1"/>
  <c r="T93" i="1"/>
  <c r="O93" i="1"/>
  <c r="J93" i="1"/>
  <c r="AD92" i="1"/>
  <c r="AE92" i="1" s="1"/>
  <c r="Y92" i="1"/>
  <c r="T92" i="1"/>
  <c r="O92" i="1"/>
  <c r="J92" i="1"/>
  <c r="AD91" i="1"/>
  <c r="AE91" i="1" s="1"/>
  <c r="Y91" i="1"/>
  <c r="T91" i="1"/>
  <c r="O91" i="1"/>
  <c r="J91" i="1"/>
  <c r="AD90" i="1"/>
  <c r="AE90" i="1" s="1"/>
  <c r="Y90" i="1"/>
  <c r="T90" i="1"/>
  <c r="O90" i="1"/>
  <c r="J90" i="1"/>
  <c r="AD89" i="1"/>
  <c r="AE89" i="1" s="1"/>
  <c r="Y89" i="1"/>
  <c r="T89" i="1"/>
  <c r="O89" i="1"/>
  <c r="J89" i="1"/>
  <c r="AD88" i="1"/>
  <c r="AE88" i="1" s="1"/>
  <c r="Y88" i="1"/>
  <c r="T88" i="1"/>
  <c r="O88" i="1"/>
  <c r="J88" i="1"/>
  <c r="AD87" i="1"/>
  <c r="AE87" i="1" s="1"/>
  <c r="Y87" i="1"/>
  <c r="T87" i="1"/>
  <c r="O87" i="1"/>
  <c r="J87" i="1"/>
  <c r="AD86" i="1"/>
  <c r="AE86" i="1" s="1"/>
  <c r="Y86" i="1"/>
  <c r="T86" i="1"/>
  <c r="O86" i="1"/>
  <c r="J86" i="1"/>
  <c r="AD85" i="1"/>
  <c r="AE85" i="1" s="1"/>
  <c r="Y85" i="1"/>
  <c r="T85" i="1"/>
  <c r="O85" i="1"/>
  <c r="J85" i="1"/>
  <c r="AD84" i="1"/>
  <c r="AE84" i="1" s="1"/>
  <c r="Y84" i="1"/>
  <c r="T84" i="1"/>
  <c r="O84" i="1"/>
  <c r="J84" i="1"/>
  <c r="AD83" i="1"/>
  <c r="AE83" i="1" s="1"/>
  <c r="Y83" i="1"/>
  <c r="T83" i="1"/>
  <c r="O83" i="1"/>
  <c r="J83" i="1"/>
  <c r="E81" i="1"/>
  <c r="AD80" i="1"/>
  <c r="D80" i="1"/>
  <c r="AD79" i="1"/>
  <c r="AE79" i="1" s="1"/>
  <c r="Y79" i="1"/>
  <c r="U79" i="1"/>
  <c r="W79" i="1" s="1"/>
  <c r="AD78" i="1"/>
  <c r="AE78" i="1" s="1"/>
  <c r="Y78" i="1"/>
  <c r="W78" i="1"/>
  <c r="T78" i="1"/>
  <c r="O78" i="1"/>
  <c r="J78" i="1"/>
  <c r="AD77" i="1"/>
  <c r="AE77" i="1" s="1"/>
  <c r="Y77" i="1"/>
  <c r="T77" i="1"/>
  <c r="O77" i="1"/>
  <c r="J77" i="1"/>
  <c r="AD76" i="1"/>
  <c r="AE76" i="1" s="1"/>
  <c r="Y76" i="1"/>
  <c r="T76" i="1"/>
  <c r="O76" i="1"/>
  <c r="J76" i="1"/>
  <c r="AD75" i="1"/>
  <c r="AE75" i="1" s="1"/>
  <c r="Y75" i="1"/>
  <c r="T75" i="1"/>
  <c r="O75" i="1"/>
  <c r="J75" i="1"/>
  <c r="AD74" i="1"/>
  <c r="AE74" i="1" s="1"/>
  <c r="Y74" i="1"/>
  <c r="T74" i="1"/>
  <c r="O74" i="1"/>
  <c r="J74" i="1"/>
  <c r="AD73" i="1"/>
  <c r="AE73" i="1" s="1"/>
  <c r="Y73" i="1"/>
  <c r="T73" i="1"/>
  <c r="O73" i="1"/>
  <c r="J73" i="1"/>
  <c r="AD72" i="1"/>
  <c r="AE72" i="1" s="1"/>
  <c r="Y72" i="1"/>
  <c r="T72" i="1"/>
  <c r="O72" i="1"/>
  <c r="J72" i="1"/>
  <c r="AD71" i="1"/>
  <c r="AE71" i="1" s="1"/>
  <c r="Y71" i="1"/>
  <c r="T71" i="1"/>
  <c r="O71" i="1"/>
  <c r="J71" i="1"/>
  <c r="AD70" i="1"/>
  <c r="AE70" i="1" s="1"/>
  <c r="Y70" i="1"/>
  <c r="T70" i="1"/>
  <c r="O70" i="1"/>
  <c r="J70" i="1"/>
  <c r="AD69" i="1"/>
  <c r="AE69" i="1" s="1"/>
  <c r="Y69" i="1"/>
  <c r="T69" i="1"/>
  <c r="O69" i="1"/>
  <c r="J69" i="1"/>
  <c r="AD68" i="1"/>
  <c r="AE68" i="1" s="1"/>
  <c r="Y68" i="1"/>
  <c r="T68" i="1"/>
  <c r="O68" i="1"/>
  <c r="J68" i="1"/>
  <c r="AD67" i="1"/>
  <c r="AE67" i="1" s="1"/>
  <c r="Y67" i="1"/>
  <c r="T67" i="1"/>
  <c r="O67" i="1"/>
  <c r="J67" i="1"/>
  <c r="AD66" i="1"/>
  <c r="AE66" i="1" s="1"/>
  <c r="Y66" i="1"/>
  <c r="T66" i="1"/>
  <c r="O66" i="1"/>
  <c r="J66" i="1"/>
  <c r="AD65" i="1"/>
  <c r="AE65" i="1" s="1"/>
  <c r="Y65" i="1"/>
  <c r="T65" i="1"/>
  <c r="O65" i="1"/>
  <c r="J65" i="1"/>
  <c r="E63" i="1"/>
  <c r="AD62" i="1"/>
  <c r="D62" i="1"/>
  <c r="AD61" i="1"/>
  <c r="AE61" i="1" s="1"/>
  <c r="Y61" i="1"/>
  <c r="U61" i="1"/>
  <c r="W61" i="1" s="1"/>
  <c r="AD60" i="1"/>
  <c r="AE60" i="1" s="1"/>
  <c r="Y60" i="1"/>
  <c r="T60" i="1"/>
  <c r="O60" i="1"/>
  <c r="J60" i="1"/>
  <c r="AD59" i="1"/>
  <c r="AE59" i="1" s="1"/>
  <c r="Y59" i="1"/>
  <c r="T59" i="1"/>
  <c r="O59" i="1"/>
  <c r="J59" i="1"/>
  <c r="AD58" i="1"/>
  <c r="AE58" i="1" s="1"/>
  <c r="Y58" i="1"/>
  <c r="T58" i="1"/>
  <c r="O58" i="1"/>
  <c r="J58" i="1"/>
  <c r="AD57" i="1"/>
  <c r="AE57" i="1" s="1"/>
  <c r="Y57" i="1"/>
  <c r="T57" i="1"/>
  <c r="O57" i="1"/>
  <c r="J57" i="1"/>
  <c r="AD56" i="1"/>
  <c r="AE56" i="1" s="1"/>
  <c r="Y56" i="1"/>
  <c r="T56" i="1"/>
  <c r="O56" i="1"/>
  <c r="J56" i="1"/>
  <c r="E54" i="1"/>
  <c r="AD53" i="1"/>
  <c r="D53" i="1"/>
  <c r="AD52" i="1"/>
  <c r="AE52" i="1" s="1"/>
  <c r="Y52" i="1"/>
  <c r="U52" i="1"/>
  <c r="W52" i="1" s="1"/>
  <c r="AD51" i="1"/>
  <c r="AE51" i="1" s="1"/>
  <c r="Y51" i="1"/>
  <c r="T51" i="1"/>
  <c r="O51" i="1"/>
  <c r="J51" i="1"/>
  <c r="AD50" i="1"/>
  <c r="AE50" i="1" s="1"/>
  <c r="Y50" i="1"/>
  <c r="T50" i="1"/>
  <c r="O50" i="1"/>
  <c r="J50" i="1"/>
  <c r="AD49" i="1"/>
  <c r="AE49" i="1" s="1"/>
  <c r="Y49" i="1"/>
  <c r="T49" i="1"/>
  <c r="O49" i="1"/>
  <c r="AD48" i="1"/>
  <c r="AE48" i="1" s="1"/>
  <c r="Y48" i="1"/>
  <c r="T48" i="1"/>
  <c r="O48" i="1"/>
  <c r="J48" i="1"/>
  <c r="AD47" i="1"/>
  <c r="AE47" i="1" s="1"/>
  <c r="Y47" i="1"/>
  <c r="T47" i="1"/>
  <c r="O47" i="1"/>
  <c r="J47" i="1"/>
  <c r="AD46" i="1"/>
  <c r="AE46" i="1" s="1"/>
  <c r="Y46" i="1"/>
  <c r="T46" i="1"/>
  <c r="O46" i="1"/>
  <c r="J46" i="1"/>
  <c r="AD45" i="1"/>
  <c r="AE45" i="1" s="1"/>
  <c r="Y45" i="1"/>
  <c r="T45" i="1"/>
  <c r="O45" i="1"/>
  <c r="J45" i="1"/>
  <c r="AD44" i="1"/>
  <c r="AE44" i="1" s="1"/>
  <c r="Y44" i="1"/>
  <c r="T44" i="1"/>
  <c r="O44" i="1"/>
  <c r="J44" i="1"/>
  <c r="AD43" i="1"/>
  <c r="AE43" i="1" s="1"/>
  <c r="Y43" i="1"/>
  <c r="T43" i="1"/>
  <c r="O43" i="1"/>
  <c r="J43" i="1"/>
  <c r="AD42" i="1"/>
  <c r="AE42" i="1" s="1"/>
  <c r="Y42" i="1"/>
  <c r="T42" i="1"/>
  <c r="O42" i="1"/>
  <c r="J42" i="1"/>
  <c r="AD41" i="1"/>
  <c r="AE41" i="1" s="1"/>
  <c r="Y41" i="1"/>
  <c r="T41" i="1"/>
  <c r="O41" i="1"/>
  <c r="J41" i="1"/>
  <c r="E39" i="1"/>
  <c r="AD38" i="1"/>
  <c r="D38" i="1"/>
  <c r="AD37" i="1"/>
  <c r="AE37" i="1" s="1"/>
  <c r="Y37" i="1"/>
  <c r="U37" i="1"/>
  <c r="W37" i="1" s="1"/>
  <c r="AD36" i="1"/>
  <c r="AE36" i="1" s="1"/>
  <c r="Y36" i="1"/>
  <c r="T36" i="1"/>
  <c r="O36" i="1"/>
  <c r="J36" i="1"/>
  <c r="AD35" i="1"/>
  <c r="AE35" i="1" s="1"/>
  <c r="Y35" i="1"/>
  <c r="T35" i="1"/>
  <c r="O35" i="1"/>
  <c r="J35" i="1"/>
  <c r="AD34" i="1"/>
  <c r="AE34" i="1" s="1"/>
  <c r="Y34" i="1"/>
  <c r="T34" i="1"/>
  <c r="O34" i="1"/>
  <c r="J34" i="1"/>
  <c r="AD33" i="1"/>
  <c r="AE33" i="1" s="1"/>
  <c r="Y33" i="1"/>
  <c r="T33" i="1"/>
  <c r="O33" i="1"/>
  <c r="J33" i="1"/>
  <c r="AD32" i="1"/>
  <c r="AE32" i="1" s="1"/>
  <c r="Y32" i="1"/>
  <c r="T32" i="1"/>
  <c r="O32" i="1"/>
  <c r="J32" i="1"/>
  <c r="AD31" i="1"/>
  <c r="AE31" i="1" s="1"/>
  <c r="Y31" i="1"/>
  <c r="T31" i="1"/>
  <c r="O31" i="1"/>
  <c r="J31" i="1"/>
  <c r="E29" i="1"/>
  <c r="AD28" i="1"/>
  <c r="AD27" i="1"/>
  <c r="AE27" i="1" s="1"/>
  <c r="Y27" i="1"/>
  <c r="U27" i="1"/>
  <c r="W27" i="1" s="1"/>
  <c r="AD26" i="1"/>
  <c r="AE26" i="1" s="1"/>
  <c r="Y26" i="1"/>
  <c r="T26" i="1"/>
  <c r="O26" i="1"/>
  <c r="J26" i="1"/>
  <c r="AD25" i="1"/>
  <c r="AE25" i="1" s="1"/>
  <c r="Y25" i="1"/>
  <c r="T25" i="1"/>
  <c r="O25" i="1"/>
  <c r="J25" i="1"/>
  <c r="AD24" i="1"/>
  <c r="AE24" i="1" s="1"/>
  <c r="Y24" i="1"/>
  <c r="T24" i="1"/>
  <c r="O24" i="1"/>
  <c r="J24" i="1"/>
  <c r="AD23" i="1"/>
  <c r="AE23" i="1" s="1"/>
  <c r="Y23" i="1"/>
  <c r="T23" i="1"/>
  <c r="O23" i="1"/>
  <c r="J23" i="1"/>
  <c r="AD22" i="1"/>
  <c r="AE22" i="1" s="1"/>
  <c r="Y22" i="1"/>
  <c r="T22" i="1"/>
  <c r="O22" i="1"/>
  <c r="J22" i="1"/>
  <c r="E20" i="1"/>
  <c r="AD19" i="1"/>
  <c r="AD18" i="1"/>
  <c r="AE18" i="1" s="1"/>
  <c r="Y18" i="1"/>
  <c r="U18" i="1"/>
  <c r="W18" i="1" s="1"/>
  <c r="AD17" i="1"/>
  <c r="AE17" i="1" s="1"/>
  <c r="Y17" i="1"/>
  <c r="T17" i="1"/>
  <c r="O17" i="1"/>
  <c r="J17" i="1"/>
  <c r="AD16" i="1"/>
  <c r="AE16" i="1" s="1"/>
  <c r="Y16" i="1"/>
  <c r="T16" i="1"/>
  <c r="O16" i="1"/>
  <c r="J16" i="1"/>
  <c r="AD15" i="1"/>
  <c r="AE15" i="1" s="1"/>
  <c r="Y15" i="1"/>
  <c r="T15" i="1"/>
  <c r="O15" i="1"/>
  <c r="J15" i="1"/>
  <c r="AD14" i="1"/>
  <c r="AE14" i="1" s="1"/>
  <c r="Y14" i="1"/>
  <c r="T14" i="1"/>
  <c r="O14" i="1"/>
  <c r="J14" i="1"/>
  <c r="AD13" i="1"/>
  <c r="AE13" i="1" s="1"/>
  <c r="Y13" i="1"/>
  <c r="T13" i="1"/>
  <c r="O13" i="1"/>
  <c r="J13" i="1"/>
  <c r="AD12" i="1"/>
  <c r="AE12" i="1" s="1"/>
  <c r="Y12" i="1"/>
  <c r="T12" i="1"/>
  <c r="O12" i="1"/>
  <c r="J12" i="1"/>
  <c r="AD11" i="1"/>
  <c r="AE11" i="1" s="1"/>
  <c r="Y11" i="1"/>
  <c r="T11" i="1"/>
  <c r="O11" i="1"/>
  <c r="J11" i="1"/>
  <c r="U298" i="1" l="1"/>
  <c r="O482" i="1"/>
  <c r="U294" i="1"/>
  <c r="D1427" i="1"/>
  <c r="U869" i="1"/>
  <c r="W869" i="1" s="1"/>
  <c r="U363" i="1"/>
  <c r="W363" i="1" s="1"/>
  <c r="J262" i="1"/>
  <c r="T262" i="1"/>
  <c r="AA260" i="1"/>
  <c r="AB260" i="1" s="1"/>
  <c r="U273" i="1"/>
  <c r="W273" i="1" s="1"/>
  <c r="U755" i="1"/>
  <c r="W755" i="1" s="1"/>
  <c r="U1062" i="1"/>
  <c r="W1062" i="1" s="1"/>
  <c r="U1107" i="1"/>
  <c r="W1107" i="1" s="1"/>
  <c r="U1134" i="1"/>
  <c r="W1134" i="1" s="1"/>
  <c r="U25" i="1"/>
  <c r="W25" i="1" s="1"/>
  <c r="T38" i="1"/>
  <c r="AE222" i="1"/>
  <c r="U315" i="1"/>
  <c r="W315" i="1" s="1"/>
  <c r="U457" i="1"/>
  <c r="W457" i="1" s="1"/>
  <c r="AA493" i="1"/>
  <c r="AB493" i="1" s="1"/>
  <c r="U833" i="1"/>
  <c r="W833" i="1" s="1"/>
  <c r="U927" i="1"/>
  <c r="W927" i="1" s="1"/>
  <c r="AA1056" i="1"/>
  <c r="AB1056" i="1" s="1"/>
  <c r="AA1132" i="1"/>
  <c r="AB1132" i="1" s="1"/>
  <c r="U92" i="1"/>
  <c r="W92" i="1" s="1"/>
  <c r="AE326" i="1"/>
  <c r="U361" i="1"/>
  <c r="W361" i="1" s="1"/>
  <c r="U397" i="1"/>
  <c r="W397" i="1" s="1"/>
  <c r="AA742" i="1"/>
  <c r="AB742" i="1" s="1"/>
  <c r="O863" i="1"/>
  <c r="U857" i="1"/>
  <c r="W857" i="1" s="1"/>
  <c r="U861" i="1"/>
  <c r="W861" i="1" s="1"/>
  <c r="U873" i="1"/>
  <c r="W873" i="1" s="1"/>
  <c r="U1092" i="1"/>
  <c r="W1092" i="1" s="1"/>
  <c r="U1420" i="1"/>
  <c r="W1420" i="1" s="1"/>
  <c r="U321" i="1"/>
  <c r="W321" i="1" s="1"/>
  <c r="U409" i="1"/>
  <c r="W409" i="1" s="1"/>
  <c r="U607" i="1"/>
  <c r="U939" i="1"/>
  <c r="W939" i="1" s="1"/>
  <c r="U68" i="1"/>
  <c r="W68" i="1" s="1"/>
  <c r="T95" i="1"/>
  <c r="U88" i="1"/>
  <c r="W88" i="1" s="1"/>
  <c r="U141" i="1"/>
  <c r="W141" i="1" s="1"/>
  <c r="U145" i="1"/>
  <c r="W145" i="1" s="1"/>
  <c r="U689" i="1"/>
  <c r="W689" i="1" s="1"/>
  <c r="U703" i="1"/>
  <c r="W703" i="1" s="1"/>
  <c r="U704" i="1"/>
  <c r="W704" i="1" s="1"/>
  <c r="U707" i="1"/>
  <c r="W707" i="1" s="1"/>
  <c r="AA720" i="1"/>
  <c r="AB720" i="1" s="1"/>
  <c r="U1165" i="1"/>
  <c r="W1165" i="1" s="1"/>
  <c r="U1250" i="1"/>
  <c r="W1250" i="1" s="1"/>
  <c r="U1141" i="1"/>
  <c r="Z1168" i="1"/>
  <c r="Z1176" i="1"/>
  <c r="U12" i="1"/>
  <c r="W12" i="1" s="1"/>
  <c r="U16" i="1"/>
  <c r="W16" i="1" s="1"/>
  <c r="O136" i="1"/>
  <c r="U129" i="1"/>
  <c r="W129" i="1" s="1"/>
  <c r="U133" i="1"/>
  <c r="W133" i="1" s="1"/>
  <c r="U194" i="1"/>
  <c r="W194" i="1" s="1"/>
  <c r="U277" i="1"/>
  <c r="W277" i="1" s="1"/>
  <c r="U792" i="1"/>
  <c r="W792" i="1" s="1"/>
  <c r="U930" i="1"/>
  <c r="W930" i="1" s="1"/>
  <c r="O1058" i="1"/>
  <c r="U1108" i="1"/>
  <c r="W1108" i="1" s="1"/>
  <c r="U1112" i="1"/>
  <c r="U1169" i="1"/>
  <c r="W1169" i="1" s="1"/>
  <c r="U1173" i="1"/>
  <c r="W1173" i="1" s="1"/>
  <c r="U1366" i="1"/>
  <c r="W1366" i="1" s="1"/>
  <c r="J1402" i="1"/>
  <c r="Y1402" i="1"/>
  <c r="U1389" i="1"/>
  <c r="W1389" i="1" s="1"/>
  <c r="U1393" i="1"/>
  <c r="W1393" i="1" s="1"/>
  <c r="U1397" i="1"/>
  <c r="W1397" i="1" s="1"/>
  <c r="U1411" i="1"/>
  <c r="W1411" i="1" s="1"/>
  <c r="U14" i="1"/>
  <c r="W14" i="1" s="1"/>
  <c r="U113" i="1"/>
  <c r="W113" i="1" s="1"/>
  <c r="U190" i="1"/>
  <c r="W190" i="1" s="1"/>
  <c r="U191" i="1"/>
  <c r="W191" i="1" s="1"/>
  <c r="U275" i="1"/>
  <c r="W275" i="1" s="1"/>
  <c r="U347" i="1"/>
  <c r="AE388" i="1"/>
  <c r="U541" i="1"/>
  <c r="W541" i="1" s="1"/>
  <c r="U613" i="1"/>
  <c r="W613" i="1" s="1"/>
  <c r="U615" i="1"/>
  <c r="W615" i="1" s="1"/>
  <c r="U678" i="1"/>
  <c r="W678" i="1" s="1"/>
  <c r="U725" i="1"/>
  <c r="W725" i="1" s="1"/>
  <c r="U773" i="1"/>
  <c r="W773" i="1" s="1"/>
  <c r="AE904" i="1"/>
  <c r="U911" i="1"/>
  <c r="W911" i="1" s="1"/>
  <c r="U915" i="1"/>
  <c r="W915" i="1" s="1"/>
  <c r="U919" i="1"/>
  <c r="W919" i="1" s="1"/>
  <c r="U941" i="1"/>
  <c r="W941" i="1" s="1"/>
  <c r="U972" i="1"/>
  <c r="W972" i="1" s="1"/>
  <c r="U987" i="1"/>
  <c r="W987" i="1" s="1"/>
  <c r="U1103" i="1"/>
  <c r="W1103" i="1" s="1"/>
  <c r="AA1112" i="1"/>
  <c r="AB1112" i="1" s="1"/>
  <c r="U1150" i="1"/>
  <c r="W1150" i="1" s="1"/>
  <c r="U1154" i="1"/>
  <c r="W1154" i="1" s="1"/>
  <c r="U1203" i="1"/>
  <c r="W1203" i="1" s="1"/>
  <c r="U1207" i="1"/>
  <c r="W1207" i="1" s="1"/>
  <c r="U1223" i="1"/>
  <c r="W1223" i="1" s="1"/>
  <c r="U1228" i="1"/>
  <c r="W1228" i="1" s="1"/>
  <c r="U1287" i="1"/>
  <c r="U1368" i="1"/>
  <c r="W1368" i="1" s="1"/>
  <c r="U125" i="1"/>
  <c r="W125" i="1" s="1"/>
  <c r="U153" i="1"/>
  <c r="W153" i="1" s="1"/>
  <c r="U157" i="1"/>
  <c r="W157" i="1" s="1"/>
  <c r="U161" i="1"/>
  <c r="W161" i="1" s="1"/>
  <c r="J197" i="1"/>
  <c r="U193" i="1"/>
  <c r="W193" i="1" s="1"/>
  <c r="U323" i="1"/>
  <c r="W323" i="1" s="1"/>
  <c r="U349" i="1"/>
  <c r="W349" i="1" s="1"/>
  <c r="U354" i="1"/>
  <c r="W354" i="1" s="1"/>
  <c r="U622" i="1"/>
  <c r="W622" i="1" s="1"/>
  <c r="J1071" i="1"/>
  <c r="U1105" i="1"/>
  <c r="W1105" i="1" s="1"/>
  <c r="U1138" i="1"/>
  <c r="W1138" i="1" s="1"/>
  <c r="U1149" i="1"/>
  <c r="W1149" i="1" s="1"/>
  <c r="O19" i="1"/>
  <c r="J19" i="1"/>
  <c r="U84" i="1"/>
  <c r="W84" i="1" s="1"/>
  <c r="U184" i="1"/>
  <c r="W184" i="1" s="1"/>
  <c r="AA235" i="1"/>
  <c r="AB235" i="1" s="1"/>
  <c r="AA268" i="1"/>
  <c r="AB268" i="1" s="1"/>
  <c r="U322" i="1"/>
  <c r="W322" i="1" s="1"/>
  <c r="AA479" i="1"/>
  <c r="AB479" i="1" s="1"/>
  <c r="AA480" i="1"/>
  <c r="AB480" i="1" s="1"/>
  <c r="U486" i="1"/>
  <c r="W486" i="1" s="1"/>
  <c r="U507" i="1"/>
  <c r="W507" i="1" s="1"/>
  <c r="T522" i="1"/>
  <c r="U531" i="1"/>
  <c r="AA531" i="1"/>
  <c r="AB531" i="1" s="1"/>
  <c r="U539" i="1"/>
  <c r="W539" i="1" s="1"/>
  <c r="U592" i="1"/>
  <c r="W592" i="1" s="1"/>
  <c r="U596" i="1"/>
  <c r="W596" i="1" s="1"/>
  <c r="U600" i="1"/>
  <c r="W600" i="1" s="1"/>
  <c r="U629" i="1"/>
  <c r="W629" i="1" s="1"/>
  <c r="U648" i="1"/>
  <c r="W648" i="1" s="1"/>
  <c r="U652" i="1"/>
  <c r="W652" i="1" s="1"/>
  <c r="U656" i="1"/>
  <c r="W656" i="1" s="1"/>
  <c r="U674" i="1"/>
  <c r="W674" i="1" s="1"/>
  <c r="U676" i="1"/>
  <c r="W676" i="1" s="1"/>
  <c r="U721" i="1"/>
  <c r="W721" i="1" s="1"/>
  <c r="J757" i="1"/>
  <c r="U782" i="1"/>
  <c r="W782" i="1" s="1"/>
  <c r="U786" i="1"/>
  <c r="W786" i="1" s="1"/>
  <c r="U788" i="1"/>
  <c r="W788" i="1" s="1"/>
  <c r="U790" i="1"/>
  <c r="W790" i="1" s="1"/>
  <c r="U872" i="1"/>
  <c r="W872" i="1" s="1"/>
  <c r="U885" i="1"/>
  <c r="W885" i="1" s="1"/>
  <c r="U1110" i="1"/>
  <c r="W1110" i="1" s="1"/>
  <c r="U1256" i="1"/>
  <c r="W1256" i="1" s="1"/>
  <c r="U1276" i="1"/>
  <c r="W1276" i="1" s="1"/>
  <c r="U1282" i="1"/>
  <c r="W1282" i="1" s="1"/>
  <c r="J38" i="1"/>
  <c r="Y38" i="1"/>
  <c r="Z36" i="1" s="1"/>
  <c r="J53" i="1"/>
  <c r="J150" i="1"/>
  <c r="U143" i="1"/>
  <c r="W143" i="1" s="1"/>
  <c r="U147" i="1"/>
  <c r="W147" i="1" s="1"/>
  <c r="U187" i="1"/>
  <c r="W187" i="1" s="1"/>
  <c r="U296" i="1"/>
  <c r="W296" i="1" s="1"/>
  <c r="U317" i="1"/>
  <c r="W317" i="1" s="1"/>
  <c r="AA440" i="1"/>
  <c r="AB440" i="1" s="1"/>
  <c r="J495" i="1"/>
  <c r="U487" i="1"/>
  <c r="W487" i="1" s="1"/>
  <c r="U931" i="1"/>
  <c r="W931" i="1" s="1"/>
  <c r="O945" i="1"/>
  <c r="U1099" i="1"/>
  <c r="W1099" i="1" s="1"/>
  <c r="Z1173" i="1"/>
  <c r="Z1169" i="1"/>
  <c r="Z1165" i="1"/>
  <c r="Z1161" i="1"/>
  <c r="Z1174" i="1"/>
  <c r="Z1166" i="1"/>
  <c r="Z1170" i="1"/>
  <c r="Z1162" i="1"/>
  <c r="O1230" i="1"/>
  <c r="U13" i="1"/>
  <c r="W13" i="1" s="1"/>
  <c r="U31" i="1"/>
  <c r="U35" i="1"/>
  <c r="W35" i="1" s="1"/>
  <c r="U112" i="1"/>
  <c r="W112" i="1" s="1"/>
  <c r="U114" i="1"/>
  <c r="W114" i="1" s="1"/>
  <c r="T209" i="1"/>
  <c r="U242" i="1"/>
  <c r="W242" i="1" s="1"/>
  <c r="U246" i="1"/>
  <c r="W246" i="1" s="1"/>
  <c r="U329" i="1"/>
  <c r="W329" i="1" s="1"/>
  <c r="U351" i="1"/>
  <c r="W351" i="1" s="1"/>
  <c r="U355" i="1"/>
  <c r="W355" i="1" s="1"/>
  <c r="U395" i="1"/>
  <c r="W395" i="1" s="1"/>
  <c r="U456" i="1"/>
  <c r="W456" i="1" s="1"/>
  <c r="U458" i="1"/>
  <c r="W458" i="1" s="1"/>
  <c r="U472" i="1"/>
  <c r="W472" i="1" s="1"/>
  <c r="O509" i="1"/>
  <c r="AA499" i="1"/>
  <c r="AB499" i="1" s="1"/>
  <c r="O669" i="1"/>
  <c r="Z1164" i="1"/>
  <c r="Y1371" i="1"/>
  <c r="Z1363" i="1" s="1"/>
  <c r="U22" i="1"/>
  <c r="O28" i="1"/>
  <c r="U26" i="1"/>
  <c r="W26" i="1" s="1"/>
  <c r="U33" i="1"/>
  <c r="W33" i="1" s="1"/>
  <c r="J62" i="1"/>
  <c r="U60" i="1"/>
  <c r="W60" i="1" s="1"/>
  <c r="U77" i="1"/>
  <c r="W77" i="1" s="1"/>
  <c r="U83" i="1"/>
  <c r="U87" i="1"/>
  <c r="W87" i="1" s="1"/>
  <c r="U90" i="1"/>
  <c r="W90" i="1" s="1"/>
  <c r="U1163" i="1"/>
  <c r="W1163" i="1" s="1"/>
  <c r="Z1172" i="1"/>
  <c r="Y80" i="1"/>
  <c r="Z71" i="1" s="1"/>
  <c r="U74" i="1"/>
  <c r="W74" i="1" s="1"/>
  <c r="U85" i="1"/>
  <c r="W85" i="1" s="1"/>
  <c r="U91" i="1"/>
  <c r="W91" i="1" s="1"/>
  <c r="U168" i="1"/>
  <c r="W168" i="1" s="1"/>
  <c r="U172" i="1"/>
  <c r="W172" i="1" s="1"/>
  <c r="U176" i="1"/>
  <c r="W176" i="1" s="1"/>
  <c r="U186" i="1"/>
  <c r="W186" i="1" s="1"/>
  <c r="U189" i="1"/>
  <c r="W189" i="1" s="1"/>
  <c r="Y209" i="1"/>
  <c r="Z207" i="1" s="1"/>
  <c r="O237" i="1"/>
  <c r="J237" i="1"/>
  <c r="U228" i="1"/>
  <c r="W228" i="1" s="1"/>
  <c r="U232" i="1"/>
  <c r="W232" i="1" s="1"/>
  <c r="O262" i="1"/>
  <c r="O326" i="1"/>
  <c r="U314" i="1"/>
  <c r="W314" i="1" s="1"/>
  <c r="U353" i="1"/>
  <c r="W353" i="1" s="1"/>
  <c r="U359" i="1"/>
  <c r="W359" i="1" s="1"/>
  <c r="U381" i="1"/>
  <c r="W381" i="1" s="1"/>
  <c r="J404" i="1"/>
  <c r="U411" i="1"/>
  <c r="W411" i="1" s="1"/>
  <c r="T427" i="1"/>
  <c r="U442" i="1"/>
  <c r="W442" i="1" s="1"/>
  <c r="U446" i="1"/>
  <c r="W446" i="1" s="1"/>
  <c r="U450" i="1"/>
  <c r="W450" i="1" s="1"/>
  <c r="T462" i="1"/>
  <c r="U514" i="1"/>
  <c r="W514" i="1" s="1"/>
  <c r="U516" i="1"/>
  <c r="W516" i="1" s="1"/>
  <c r="J660" i="1"/>
  <c r="O933" i="1"/>
  <c r="U928" i="1"/>
  <c r="W928" i="1" s="1"/>
  <c r="T945" i="1"/>
  <c r="U937" i="1"/>
  <c r="W937" i="1" s="1"/>
  <c r="U986" i="1"/>
  <c r="W986" i="1" s="1"/>
  <c r="U989" i="1"/>
  <c r="U990" i="1"/>
  <c r="W990" i="1" s="1"/>
  <c r="U1011" i="1"/>
  <c r="W1011" i="1" s="1"/>
  <c r="U1034" i="1"/>
  <c r="W1034" i="1" s="1"/>
  <c r="U1067" i="1"/>
  <c r="W1067" i="1" s="1"/>
  <c r="AE1095" i="1"/>
  <c r="AE1128" i="1"/>
  <c r="U1142" i="1"/>
  <c r="W1142" i="1" s="1"/>
  <c r="U1147" i="1"/>
  <c r="W1147" i="1" s="1"/>
  <c r="U1171" i="1"/>
  <c r="W1171" i="1" s="1"/>
  <c r="U1202" i="1"/>
  <c r="W1202" i="1" s="1"/>
  <c r="U1206" i="1"/>
  <c r="W1206" i="1" s="1"/>
  <c r="U1251" i="1"/>
  <c r="W1251" i="1" s="1"/>
  <c r="U1255" i="1"/>
  <c r="W1255" i="1" s="1"/>
  <c r="J1371" i="1"/>
  <c r="J1383" i="1"/>
  <c r="U1376" i="1"/>
  <c r="W1376" i="1" s="1"/>
  <c r="Y1425" i="1"/>
  <c r="Z1424" i="1" s="1"/>
  <c r="U1421" i="1"/>
  <c r="W1421" i="1" s="1"/>
  <c r="U101" i="1"/>
  <c r="W101" i="1" s="1"/>
  <c r="U105" i="1"/>
  <c r="W105" i="1" s="1"/>
  <c r="O150" i="1"/>
  <c r="Y197" i="1"/>
  <c r="Z196" i="1" s="1"/>
  <c r="U195" i="1"/>
  <c r="W195" i="1" s="1"/>
  <c r="T222" i="1"/>
  <c r="O249" i="1"/>
  <c r="U243" i="1"/>
  <c r="W243" i="1" s="1"/>
  <c r="U247" i="1"/>
  <c r="W247" i="1" s="1"/>
  <c r="J269" i="1"/>
  <c r="U267" i="1"/>
  <c r="W267" i="1" s="1"/>
  <c r="Y283" i="1"/>
  <c r="Z281" i="1" s="1"/>
  <c r="U274" i="1"/>
  <c r="W274" i="1" s="1"/>
  <c r="U281" i="1"/>
  <c r="W281" i="1" s="1"/>
  <c r="U289" i="1"/>
  <c r="W289" i="1" s="1"/>
  <c r="U305" i="1"/>
  <c r="W305" i="1" s="1"/>
  <c r="U313" i="1"/>
  <c r="W313" i="1" s="1"/>
  <c r="U336" i="1"/>
  <c r="W336" i="1" s="1"/>
  <c r="U357" i="1"/>
  <c r="W357" i="1" s="1"/>
  <c r="U362" i="1"/>
  <c r="W362" i="1" s="1"/>
  <c r="U369" i="1"/>
  <c r="W369" i="1" s="1"/>
  <c r="Y374" i="1"/>
  <c r="Z373" i="1" s="1"/>
  <c r="U372" i="1"/>
  <c r="W372" i="1" s="1"/>
  <c r="U379" i="1"/>
  <c r="W379" i="1" s="1"/>
  <c r="U410" i="1"/>
  <c r="W410" i="1" s="1"/>
  <c r="Y427" i="1"/>
  <c r="Z425" i="1" s="1"/>
  <c r="Y452" i="1"/>
  <c r="Z451" i="1" s="1"/>
  <c r="U435" i="1"/>
  <c r="W435" i="1" s="1"/>
  <c r="U439" i="1"/>
  <c r="W439" i="1" s="1"/>
  <c r="J462" i="1"/>
  <c r="U465" i="1"/>
  <c r="U469" i="1"/>
  <c r="W469" i="1" s="1"/>
  <c r="U476" i="1"/>
  <c r="W476" i="1" s="1"/>
  <c r="U500" i="1"/>
  <c r="W500" i="1" s="1"/>
  <c r="U515" i="1"/>
  <c r="W515" i="1" s="1"/>
  <c r="J547" i="1"/>
  <c r="U556" i="1"/>
  <c r="W556" i="1" s="1"/>
  <c r="O562" i="1"/>
  <c r="U571" i="1"/>
  <c r="W571" i="1" s="1"/>
  <c r="U610" i="1"/>
  <c r="W610" i="1" s="1"/>
  <c r="U611" i="1"/>
  <c r="W611" i="1" s="1"/>
  <c r="U686" i="1"/>
  <c r="W686" i="1" s="1"/>
  <c r="U749" i="1"/>
  <c r="W749" i="1" s="1"/>
  <c r="J863" i="1"/>
  <c r="U870" i="1"/>
  <c r="W870" i="1" s="1"/>
  <c r="U879" i="1"/>
  <c r="U880" i="1"/>
  <c r="W880" i="1" s="1"/>
  <c r="T891" i="1"/>
  <c r="U888" i="1"/>
  <c r="W888" i="1" s="1"/>
  <c r="U1033" i="1"/>
  <c r="W1033" i="1" s="1"/>
  <c r="U1068" i="1"/>
  <c r="W1068" i="1" s="1"/>
  <c r="U1101" i="1"/>
  <c r="W1101" i="1" s="1"/>
  <c r="U1111" i="1"/>
  <c r="W1111" i="1" s="1"/>
  <c r="U1153" i="1"/>
  <c r="W1153" i="1" s="1"/>
  <c r="U1167" i="1"/>
  <c r="W1167" i="1" s="1"/>
  <c r="U1175" i="1"/>
  <c r="W1175" i="1" s="1"/>
  <c r="U1288" i="1"/>
  <c r="W1288" i="1" s="1"/>
  <c r="U1292" i="1"/>
  <c r="W1292" i="1" s="1"/>
  <c r="U1306" i="1"/>
  <c r="W1306" i="1" s="1"/>
  <c r="U1310" i="1"/>
  <c r="W1310" i="1" s="1"/>
  <c r="T1341" i="1"/>
  <c r="U1333" i="1"/>
  <c r="W1333" i="1" s="1"/>
  <c r="U1337" i="1"/>
  <c r="W1337" i="1" s="1"/>
  <c r="U1358" i="1"/>
  <c r="U1364" i="1"/>
  <c r="W1364" i="1" s="1"/>
  <c r="U526" i="1"/>
  <c r="W526" i="1" s="1"/>
  <c r="U538" i="1"/>
  <c r="W538" i="1" s="1"/>
  <c r="U553" i="1"/>
  <c r="AA553" i="1"/>
  <c r="AB553" i="1" s="1"/>
  <c r="AA560" i="1"/>
  <c r="AB560" i="1" s="1"/>
  <c r="U568" i="1"/>
  <c r="W568" i="1" s="1"/>
  <c r="U570" i="1"/>
  <c r="W570" i="1" s="1"/>
  <c r="O604" i="1"/>
  <c r="U594" i="1"/>
  <c r="W594" i="1" s="1"/>
  <c r="U598" i="1"/>
  <c r="W598" i="1" s="1"/>
  <c r="U602" i="1"/>
  <c r="W602" i="1" s="1"/>
  <c r="U614" i="1"/>
  <c r="W614" i="1" s="1"/>
  <c r="U626" i="1"/>
  <c r="W626" i="1" s="1"/>
  <c r="U630" i="1"/>
  <c r="W630" i="1" s="1"/>
  <c r="O660" i="1"/>
  <c r="U650" i="1"/>
  <c r="W650" i="1" s="1"/>
  <c r="U654" i="1"/>
  <c r="W654" i="1" s="1"/>
  <c r="U658" i="1"/>
  <c r="W658" i="1" s="1"/>
  <c r="U675" i="1"/>
  <c r="W675" i="1" s="1"/>
  <c r="AE680" i="1"/>
  <c r="U706" i="1"/>
  <c r="W706" i="1" s="1"/>
  <c r="U709" i="1"/>
  <c r="W709" i="1" s="1"/>
  <c r="U753" i="1"/>
  <c r="W753" i="1" s="1"/>
  <c r="U754" i="1"/>
  <c r="W754" i="1" s="1"/>
  <c r="AA761" i="1"/>
  <c r="AB761" i="1" s="1"/>
  <c r="U771" i="1"/>
  <c r="W771" i="1" s="1"/>
  <c r="O795" i="1"/>
  <c r="U799" i="1"/>
  <c r="W799" i="1" s="1"/>
  <c r="J851" i="1"/>
  <c r="U848" i="1"/>
  <c r="W848" i="1" s="1"/>
  <c r="O876" i="1"/>
  <c r="J921" i="1"/>
  <c r="U943" i="1"/>
  <c r="W943" i="1" s="1"/>
  <c r="U983" i="1"/>
  <c r="W983" i="1" s="1"/>
  <c r="U985" i="1"/>
  <c r="W985" i="1" s="1"/>
  <c r="U998" i="1"/>
  <c r="W998" i="1" s="1"/>
  <c r="U1009" i="1"/>
  <c r="W1009" i="1" s="1"/>
  <c r="T1042" i="1"/>
  <c r="U1050" i="1"/>
  <c r="W1050" i="1" s="1"/>
  <c r="U1053" i="1"/>
  <c r="W1053" i="1" s="1"/>
  <c r="U1066" i="1"/>
  <c r="W1066" i="1" s="1"/>
  <c r="U1100" i="1"/>
  <c r="W1100" i="1" s="1"/>
  <c r="U1133" i="1"/>
  <c r="W1133" i="1" s="1"/>
  <c r="U1136" i="1"/>
  <c r="W1136" i="1" s="1"/>
  <c r="J1178" i="1"/>
  <c r="AE1178" i="1"/>
  <c r="O1211" i="1"/>
  <c r="U1204" i="1"/>
  <c r="W1204" i="1" s="1"/>
  <c r="U1208" i="1"/>
  <c r="W1208" i="1" s="1"/>
  <c r="U1220" i="1"/>
  <c r="W1220" i="1" s="1"/>
  <c r="U1252" i="1"/>
  <c r="W1252" i="1" s="1"/>
  <c r="U1266" i="1"/>
  <c r="W1266" i="1" s="1"/>
  <c r="AA1268" i="1"/>
  <c r="AB1268" i="1" s="1"/>
  <c r="U1278" i="1"/>
  <c r="W1278" i="1" s="1"/>
  <c r="U1281" i="1"/>
  <c r="W1281" i="1" s="1"/>
  <c r="U1289" i="1"/>
  <c r="W1289" i="1" s="1"/>
  <c r="U1304" i="1"/>
  <c r="W1304" i="1" s="1"/>
  <c r="U1308" i="1"/>
  <c r="W1308" i="1" s="1"/>
  <c r="AE1315" i="1"/>
  <c r="U1322" i="1"/>
  <c r="W1322" i="1" s="1"/>
  <c r="Y1341" i="1"/>
  <c r="O1383" i="1"/>
  <c r="AE1402" i="1"/>
  <c r="U1409" i="1"/>
  <c r="W1409" i="1" s="1"/>
  <c r="J1425" i="1"/>
  <c r="J588" i="1"/>
  <c r="J604" i="1"/>
  <c r="U628" i="1"/>
  <c r="W628" i="1" s="1"/>
  <c r="U710" i="1"/>
  <c r="W710" i="1" s="1"/>
  <c r="U713" i="1"/>
  <c r="U747" i="1"/>
  <c r="W747" i="1" s="1"/>
  <c r="U748" i="1"/>
  <c r="W748" i="1" s="1"/>
  <c r="O757" i="1"/>
  <c r="U784" i="1"/>
  <c r="W784" i="1" s="1"/>
  <c r="U789" i="1"/>
  <c r="W789" i="1" s="1"/>
  <c r="U803" i="1"/>
  <c r="W803" i="1" s="1"/>
  <c r="Y842" i="1"/>
  <c r="Z836" i="1" s="1"/>
  <c r="U839" i="1"/>
  <c r="W839" i="1" s="1"/>
  <c r="U855" i="1"/>
  <c r="W855" i="1" s="1"/>
  <c r="U859" i="1"/>
  <c r="W859" i="1" s="1"/>
  <c r="U866" i="1"/>
  <c r="W866" i="1" s="1"/>
  <c r="U868" i="1"/>
  <c r="W868" i="1" s="1"/>
  <c r="U881" i="1"/>
  <c r="W881" i="1" s="1"/>
  <c r="U882" i="1"/>
  <c r="W882" i="1" s="1"/>
  <c r="U909" i="1"/>
  <c r="W909" i="1" s="1"/>
  <c r="U913" i="1"/>
  <c r="W913" i="1" s="1"/>
  <c r="U917" i="1"/>
  <c r="W917" i="1" s="1"/>
  <c r="U926" i="1"/>
  <c r="W926" i="1" s="1"/>
  <c r="Y968" i="1"/>
  <c r="Z964" i="1" s="1"/>
  <c r="O993" i="1"/>
  <c r="U1010" i="1"/>
  <c r="W1010" i="1" s="1"/>
  <c r="U1040" i="1"/>
  <c r="W1040" i="1" s="1"/>
  <c r="Y1058" i="1"/>
  <c r="Z1047" i="1" s="1"/>
  <c r="U1054" i="1"/>
  <c r="W1054" i="1" s="1"/>
  <c r="U1104" i="1"/>
  <c r="W1104" i="1" s="1"/>
  <c r="J1144" i="1"/>
  <c r="U1137" i="1"/>
  <c r="W1137" i="1" s="1"/>
  <c r="U1140" i="1"/>
  <c r="W1140" i="1" s="1"/>
  <c r="U1166" i="1"/>
  <c r="W1166" i="1" s="1"/>
  <c r="U1170" i="1"/>
  <c r="W1170" i="1" s="1"/>
  <c r="U1174" i="1"/>
  <c r="W1174" i="1" s="1"/>
  <c r="U1205" i="1"/>
  <c r="W1205" i="1" s="1"/>
  <c r="U1209" i="1"/>
  <c r="W1209" i="1" s="1"/>
  <c r="U1257" i="1"/>
  <c r="W1257" i="1" s="1"/>
  <c r="O1284" i="1"/>
  <c r="U1279" i="1"/>
  <c r="W1279" i="1" s="1"/>
  <c r="U1291" i="1"/>
  <c r="W1291" i="1" s="1"/>
  <c r="O1315" i="1"/>
  <c r="U1335" i="1"/>
  <c r="W1335" i="1" s="1"/>
  <c r="U1339" i="1"/>
  <c r="W1339" i="1" s="1"/>
  <c r="T1371" i="1"/>
  <c r="AE1383" i="1"/>
  <c r="AE727" i="1"/>
  <c r="AE53" i="1"/>
  <c r="AE993" i="1"/>
  <c r="U741" i="1"/>
  <c r="W741" i="1" s="1"/>
  <c r="U740" i="1"/>
  <c r="W740" i="1" s="1"/>
  <c r="U739" i="1"/>
  <c r="W739" i="1" s="1"/>
  <c r="U735" i="1"/>
  <c r="W735" i="1" s="1"/>
  <c r="U733" i="1"/>
  <c r="W733" i="1" s="1"/>
  <c r="J743" i="1"/>
  <c r="AE604" i="1"/>
  <c r="AE1114" i="1"/>
  <c r="AE495" i="1"/>
  <c r="AA737" i="1"/>
  <c r="AB737" i="1" s="1"/>
  <c r="AE562" i="1"/>
  <c r="AE575" i="1"/>
  <c r="AE757" i="1"/>
  <c r="AE778" i="1"/>
  <c r="AE1042" i="1"/>
  <c r="AE1157" i="1"/>
  <c r="AE1193" i="1"/>
  <c r="AE180" i="1"/>
  <c r="AE643" i="1"/>
  <c r="AE851" i="1"/>
  <c r="AE1144" i="1"/>
  <c r="AE1260" i="1"/>
  <c r="AE1284" i="1"/>
  <c r="AE150" i="1"/>
  <c r="AE374" i="1"/>
  <c r="AE921" i="1"/>
  <c r="AE1029" i="1"/>
  <c r="AE121" i="1"/>
  <c r="AE534" i="1"/>
  <c r="AE1071" i="1"/>
  <c r="AE1247" i="1"/>
  <c r="AE1341" i="1"/>
  <c r="AE38" i="1"/>
  <c r="AE237" i="1"/>
  <c r="AE62" i="1"/>
  <c r="AE164" i="1"/>
  <c r="AE262" i="1"/>
  <c r="AE588" i="1"/>
  <c r="AE715" i="1"/>
  <c r="AE795" i="1"/>
  <c r="AE863" i="1"/>
  <c r="AE876" i="1"/>
  <c r="AE959" i="1"/>
  <c r="AE968" i="1"/>
  <c r="AE1058" i="1"/>
  <c r="AE669" i="1"/>
  <c r="AE1413" i="1"/>
  <c r="Z835" i="1"/>
  <c r="Y95" i="1"/>
  <c r="Z94" i="1" s="1"/>
  <c r="T62" i="1"/>
  <c r="U58" i="1"/>
  <c r="W58" i="1" s="1"/>
  <c r="J80" i="1"/>
  <c r="U69" i="1"/>
  <c r="W69" i="1" s="1"/>
  <c r="U72" i="1"/>
  <c r="W72" i="1" s="1"/>
  <c r="U75" i="1"/>
  <c r="W75" i="1" s="1"/>
  <c r="U89" i="1"/>
  <c r="W89" i="1" s="1"/>
  <c r="J136" i="1"/>
  <c r="U130" i="1"/>
  <c r="W130" i="1" s="1"/>
  <c r="U134" i="1"/>
  <c r="W134" i="1" s="1"/>
  <c r="U203" i="1"/>
  <c r="W203" i="1" s="1"/>
  <c r="T237" i="1"/>
  <c r="U233" i="1"/>
  <c r="W233" i="1" s="1"/>
  <c r="U279" i="1"/>
  <c r="W279" i="1" s="1"/>
  <c r="U293" i="1"/>
  <c r="W293" i="1" s="1"/>
  <c r="U300" i="1"/>
  <c r="W300" i="1" s="1"/>
  <c r="J366" i="1"/>
  <c r="U348" i="1"/>
  <c r="W348" i="1" s="1"/>
  <c r="U364" i="1"/>
  <c r="W364" i="1" s="1"/>
  <c r="O404" i="1"/>
  <c r="U393" i="1"/>
  <c r="W393" i="1" s="1"/>
  <c r="J522" i="1"/>
  <c r="J575" i="1"/>
  <c r="J618" i="1"/>
  <c r="Y618" i="1"/>
  <c r="Z617" i="1" s="1"/>
  <c r="O618" i="1"/>
  <c r="U608" i="1"/>
  <c r="W608" i="1" s="1"/>
  <c r="U837" i="1"/>
  <c r="W837" i="1" s="1"/>
  <c r="Y19" i="1"/>
  <c r="Z14" i="1" s="1"/>
  <c r="J28" i="1"/>
  <c r="U24" i="1"/>
  <c r="W24" i="1" s="1"/>
  <c r="U32" i="1"/>
  <c r="W32" i="1" s="1"/>
  <c r="U34" i="1"/>
  <c r="W34" i="1" s="1"/>
  <c r="U36" i="1"/>
  <c r="W36" i="1" s="1"/>
  <c r="U56" i="1"/>
  <c r="W56" i="1" s="1"/>
  <c r="U59" i="1"/>
  <c r="W59" i="1" s="1"/>
  <c r="O80" i="1"/>
  <c r="U67" i="1"/>
  <c r="W67" i="1" s="1"/>
  <c r="AE80" i="1"/>
  <c r="U86" i="1"/>
  <c r="W86" i="1" s="1"/>
  <c r="U93" i="1"/>
  <c r="W93" i="1" s="1"/>
  <c r="U116" i="1"/>
  <c r="W116" i="1" s="1"/>
  <c r="U119" i="1"/>
  <c r="W119" i="1" s="1"/>
  <c r="T150" i="1"/>
  <c r="J180" i="1"/>
  <c r="U169" i="1"/>
  <c r="W169" i="1" s="1"/>
  <c r="U173" i="1"/>
  <c r="W173" i="1" s="1"/>
  <c r="U177" i="1"/>
  <c r="W177" i="1" s="1"/>
  <c r="U185" i="1"/>
  <c r="W185" i="1" s="1"/>
  <c r="U192" i="1"/>
  <c r="W192" i="1" s="1"/>
  <c r="O197" i="1"/>
  <c r="O209" i="1"/>
  <c r="U207" i="1"/>
  <c r="W207" i="1" s="1"/>
  <c r="U213" i="1"/>
  <c r="W213" i="1" s="1"/>
  <c r="J222" i="1"/>
  <c r="U217" i="1"/>
  <c r="W217" i="1" s="1"/>
  <c r="U276" i="1"/>
  <c r="W276" i="1" s="1"/>
  <c r="U311" i="1"/>
  <c r="W311" i="1" s="1"/>
  <c r="U319" i="1"/>
  <c r="W319" i="1" s="1"/>
  <c r="U333" i="1"/>
  <c r="W333" i="1" s="1"/>
  <c r="U340" i="1"/>
  <c r="W340" i="1" s="1"/>
  <c r="T374" i="1"/>
  <c r="U391" i="1"/>
  <c r="U399" i="1"/>
  <c r="W399" i="1" s="1"/>
  <c r="AE404" i="1"/>
  <c r="U460" i="1"/>
  <c r="W460" i="1" s="1"/>
  <c r="U491" i="1"/>
  <c r="W491" i="1" s="1"/>
  <c r="U504" i="1"/>
  <c r="W504" i="1" s="1"/>
  <c r="O522" i="1"/>
  <c r="U512" i="1"/>
  <c r="W512" i="1" s="1"/>
  <c r="U520" i="1"/>
  <c r="U532" i="1"/>
  <c r="W532" i="1" s="1"/>
  <c r="U543" i="1"/>
  <c r="W543" i="1" s="1"/>
  <c r="U560" i="1"/>
  <c r="U572" i="1"/>
  <c r="W572" i="1" s="1"/>
  <c r="U612" i="1"/>
  <c r="W612" i="1" s="1"/>
  <c r="U624" i="1"/>
  <c r="W624" i="1" s="1"/>
  <c r="T680" i="1"/>
  <c r="O697" i="1"/>
  <c r="U693" i="1"/>
  <c r="W693" i="1" s="1"/>
  <c r="J715" i="1"/>
  <c r="U701" i="1"/>
  <c r="W701" i="1" s="1"/>
  <c r="U712" i="1"/>
  <c r="W712" i="1" s="1"/>
  <c r="U768" i="1"/>
  <c r="W768" i="1" s="1"/>
  <c r="J795" i="1"/>
  <c r="W815" i="1"/>
  <c r="Z834" i="1"/>
  <c r="U835" i="1"/>
  <c r="W835" i="1" s="1"/>
  <c r="U883" i="1"/>
  <c r="W883" i="1" s="1"/>
  <c r="Y921" i="1"/>
  <c r="Z907" i="1" s="1"/>
  <c r="O38" i="1"/>
  <c r="Y633" i="1"/>
  <c r="Y891" i="1"/>
  <c r="Z884" i="1" s="1"/>
  <c r="T993" i="1"/>
  <c r="U981" i="1"/>
  <c r="T19" i="1"/>
  <c r="U15" i="1"/>
  <c r="W15" i="1" s="1"/>
  <c r="U66" i="1"/>
  <c r="W66" i="1" s="1"/>
  <c r="U118" i="1"/>
  <c r="W118" i="1" s="1"/>
  <c r="Y136" i="1"/>
  <c r="Z133" i="1" s="1"/>
  <c r="U126" i="1"/>
  <c r="W126" i="1" s="1"/>
  <c r="U188" i="1"/>
  <c r="W188" i="1" s="1"/>
  <c r="U229" i="1"/>
  <c r="W229" i="1" s="1"/>
  <c r="T326" i="1"/>
  <c r="U356" i="1"/>
  <c r="W356" i="1" s="1"/>
  <c r="U401" i="1"/>
  <c r="W401" i="1" s="1"/>
  <c r="U408" i="1"/>
  <c r="W408" i="1" s="1"/>
  <c r="U417" i="1"/>
  <c r="W417" i="1" s="1"/>
  <c r="U419" i="1"/>
  <c r="W419" i="1" s="1"/>
  <c r="U421" i="1"/>
  <c r="W421" i="1" s="1"/>
  <c r="U423" i="1"/>
  <c r="W423" i="1" s="1"/>
  <c r="U425" i="1"/>
  <c r="W425" i="1" s="1"/>
  <c r="O547" i="1"/>
  <c r="U537" i="1"/>
  <c r="W537" i="1" s="1"/>
  <c r="U545" i="1"/>
  <c r="W545" i="1" s="1"/>
  <c r="U625" i="1"/>
  <c r="W625" i="1" s="1"/>
  <c r="O680" i="1"/>
  <c r="U672" i="1"/>
  <c r="W672" i="1" s="1"/>
  <c r="Y715" i="1"/>
  <c r="Z703" i="1" s="1"/>
  <c r="U702" i="1"/>
  <c r="W702" i="1" s="1"/>
  <c r="O743" i="1"/>
  <c r="U41" i="1"/>
  <c r="W41" i="1" s="1"/>
  <c r="U45" i="1"/>
  <c r="W45" i="1" s="1"/>
  <c r="U49" i="1"/>
  <c r="W49" i="1" s="1"/>
  <c r="U71" i="1"/>
  <c r="W71" i="1" s="1"/>
  <c r="O109" i="1"/>
  <c r="J121" i="1"/>
  <c r="Y150" i="1"/>
  <c r="Z148" i="1" s="1"/>
  <c r="U183" i="1"/>
  <c r="W183" i="1" s="1"/>
  <c r="U204" i="1"/>
  <c r="W204" i="1" s="1"/>
  <c r="AE209" i="1"/>
  <c r="J249" i="1"/>
  <c r="U254" i="1"/>
  <c r="W254" i="1" s="1"/>
  <c r="U256" i="1"/>
  <c r="W256" i="1" s="1"/>
  <c r="U258" i="1"/>
  <c r="W258" i="1" s="1"/>
  <c r="U260" i="1"/>
  <c r="T283" i="1"/>
  <c r="U312" i="1"/>
  <c r="W312" i="1" s="1"/>
  <c r="U320" i="1"/>
  <c r="W320" i="1" s="1"/>
  <c r="T366" i="1"/>
  <c r="O413" i="1"/>
  <c r="U407" i="1"/>
  <c r="W407" i="1" s="1"/>
  <c r="U485" i="1"/>
  <c r="W485" i="1" s="1"/>
  <c r="U489" i="1"/>
  <c r="W489" i="1" s="1"/>
  <c r="U492" i="1"/>
  <c r="U513" i="1"/>
  <c r="W513" i="1" s="1"/>
  <c r="U518" i="1"/>
  <c r="W518" i="1" s="1"/>
  <c r="T534" i="1"/>
  <c r="Y547" i="1"/>
  <c r="Z544" i="1" s="1"/>
  <c r="U540" i="1"/>
  <c r="W540" i="1" s="1"/>
  <c r="O575" i="1"/>
  <c r="U609" i="1"/>
  <c r="W609" i="1" s="1"/>
  <c r="U616" i="1"/>
  <c r="W616" i="1" s="1"/>
  <c r="T633" i="1"/>
  <c r="U677" i="1"/>
  <c r="W677" i="1" s="1"/>
  <c r="U690" i="1"/>
  <c r="W690" i="1" s="1"/>
  <c r="U705" i="1"/>
  <c r="W705" i="1" s="1"/>
  <c r="U787" i="1"/>
  <c r="W787" i="1" s="1"/>
  <c r="Z838" i="1"/>
  <c r="J933" i="1"/>
  <c r="U924" i="1"/>
  <c r="U963" i="1"/>
  <c r="W963" i="1" s="1"/>
  <c r="U984" i="1"/>
  <c r="W984" i="1" s="1"/>
  <c r="O1114" i="1"/>
  <c r="U17" i="1"/>
  <c r="W17" i="1" s="1"/>
  <c r="Y28" i="1"/>
  <c r="Z27" i="1" s="1"/>
  <c r="T28" i="1"/>
  <c r="O62" i="1"/>
  <c r="T80" i="1"/>
  <c r="U70" i="1"/>
  <c r="W70" i="1" s="1"/>
  <c r="U73" i="1"/>
  <c r="W73" i="1" s="1"/>
  <c r="U78" i="1"/>
  <c r="J95" i="1"/>
  <c r="Y109" i="1"/>
  <c r="Z108" i="1" s="1"/>
  <c r="AE109" i="1"/>
  <c r="O121" i="1"/>
  <c r="U115" i="1"/>
  <c r="W115" i="1" s="1"/>
  <c r="U127" i="1"/>
  <c r="W127" i="1" s="1"/>
  <c r="U131" i="1"/>
  <c r="W131" i="1" s="1"/>
  <c r="U140" i="1"/>
  <c r="W140" i="1" s="1"/>
  <c r="U142" i="1"/>
  <c r="W142" i="1" s="1"/>
  <c r="U144" i="1"/>
  <c r="W144" i="1" s="1"/>
  <c r="U146" i="1"/>
  <c r="W146" i="1" s="1"/>
  <c r="U148" i="1"/>
  <c r="W148" i="1" s="1"/>
  <c r="O180" i="1"/>
  <c r="U170" i="1"/>
  <c r="W170" i="1" s="1"/>
  <c r="U174" i="1"/>
  <c r="W174" i="1" s="1"/>
  <c r="U178" i="1"/>
  <c r="W178" i="1" s="1"/>
  <c r="U202" i="1"/>
  <c r="W202" i="1" s="1"/>
  <c r="U206" i="1"/>
  <c r="W206" i="1" s="1"/>
  <c r="U226" i="1"/>
  <c r="W226" i="1" s="1"/>
  <c r="U230" i="1"/>
  <c r="W230" i="1" s="1"/>
  <c r="U234" i="1"/>
  <c r="W234" i="1" s="1"/>
  <c r="U240" i="1"/>
  <c r="W240" i="1" s="1"/>
  <c r="U244" i="1"/>
  <c r="W244" i="1" s="1"/>
  <c r="U253" i="1"/>
  <c r="W253" i="1" s="1"/>
  <c r="U255" i="1"/>
  <c r="W255" i="1" s="1"/>
  <c r="U257" i="1"/>
  <c r="W257" i="1" s="1"/>
  <c r="U259" i="1"/>
  <c r="W259" i="1" s="1"/>
  <c r="J283" i="1"/>
  <c r="U278" i="1"/>
  <c r="W278" i="1" s="1"/>
  <c r="J307" i="1"/>
  <c r="U288" i="1"/>
  <c r="W288" i="1" s="1"/>
  <c r="U297" i="1"/>
  <c r="W297" i="1" s="1"/>
  <c r="U304" i="1"/>
  <c r="W304" i="1" s="1"/>
  <c r="J326" i="1"/>
  <c r="U316" i="1"/>
  <c r="W316" i="1" s="1"/>
  <c r="U324" i="1"/>
  <c r="W324" i="1" s="1"/>
  <c r="J344" i="1"/>
  <c r="U337" i="1"/>
  <c r="W337" i="1" s="1"/>
  <c r="O366" i="1"/>
  <c r="U350" i="1"/>
  <c r="W350" i="1" s="1"/>
  <c r="U358" i="1"/>
  <c r="W358" i="1" s="1"/>
  <c r="AE366" i="1"/>
  <c r="Y404" i="1"/>
  <c r="Z392" i="1" s="1"/>
  <c r="T413" i="1"/>
  <c r="AE413" i="1"/>
  <c r="J427" i="1"/>
  <c r="AE427" i="1"/>
  <c r="J452" i="1"/>
  <c r="U459" i="1"/>
  <c r="W459" i="1" s="1"/>
  <c r="AE462" i="1"/>
  <c r="U473" i="1"/>
  <c r="W473" i="1" s="1"/>
  <c r="U488" i="1"/>
  <c r="W488" i="1" s="1"/>
  <c r="U498" i="1"/>
  <c r="W498" i="1" s="1"/>
  <c r="U517" i="1"/>
  <c r="W517" i="1" s="1"/>
  <c r="AE522" i="1"/>
  <c r="J534" i="1"/>
  <c r="U530" i="1"/>
  <c r="W530" i="1" s="1"/>
  <c r="T547" i="1"/>
  <c r="U542" i="1"/>
  <c r="W542" i="1" s="1"/>
  <c r="Y562" i="1"/>
  <c r="Z561" i="1" s="1"/>
  <c r="U555" i="1"/>
  <c r="W555" i="1" s="1"/>
  <c r="U573" i="1"/>
  <c r="W573" i="1" s="1"/>
  <c r="U582" i="1"/>
  <c r="W582" i="1" s="1"/>
  <c r="U586" i="1"/>
  <c r="W586" i="1" s="1"/>
  <c r="U593" i="1"/>
  <c r="W593" i="1" s="1"/>
  <c r="U595" i="1"/>
  <c r="W595" i="1" s="1"/>
  <c r="U597" i="1"/>
  <c r="W597" i="1" s="1"/>
  <c r="U599" i="1"/>
  <c r="W599" i="1" s="1"/>
  <c r="U601" i="1"/>
  <c r="W601" i="1" s="1"/>
  <c r="AE618" i="1"/>
  <c r="J633" i="1"/>
  <c r="U623" i="1"/>
  <c r="W623" i="1" s="1"/>
  <c r="U639" i="1"/>
  <c r="W639" i="1" s="1"/>
  <c r="U647" i="1"/>
  <c r="W647" i="1" s="1"/>
  <c r="U649" i="1"/>
  <c r="W649" i="1" s="1"/>
  <c r="U651" i="1"/>
  <c r="W651" i="1" s="1"/>
  <c r="U653" i="1"/>
  <c r="W653" i="1" s="1"/>
  <c r="U655" i="1"/>
  <c r="W655" i="1" s="1"/>
  <c r="U657" i="1"/>
  <c r="W657" i="1" s="1"/>
  <c r="U666" i="1"/>
  <c r="W666" i="1" s="1"/>
  <c r="Y697" i="1"/>
  <c r="Z696" i="1" s="1"/>
  <c r="U687" i="1"/>
  <c r="W687" i="1" s="1"/>
  <c r="U694" i="1"/>
  <c r="W694" i="1" s="1"/>
  <c r="U746" i="1"/>
  <c r="W746" i="1" s="1"/>
  <c r="U751" i="1"/>
  <c r="W751" i="1" s="1"/>
  <c r="Y778" i="1"/>
  <c r="Z774" i="1" s="1"/>
  <c r="U781" i="1"/>
  <c r="W781" i="1" s="1"/>
  <c r="W817" i="1"/>
  <c r="T842" i="1"/>
  <c r="Z833" i="1"/>
  <c r="U836" i="1"/>
  <c r="W836" i="1" s="1"/>
  <c r="U838" i="1"/>
  <c r="W838" i="1" s="1"/>
  <c r="J891" i="1"/>
  <c r="U887" i="1"/>
  <c r="W887" i="1" s="1"/>
  <c r="U925" i="1"/>
  <c r="W925" i="1" s="1"/>
  <c r="U929" i="1"/>
  <c r="W929" i="1" s="1"/>
  <c r="U942" i="1"/>
  <c r="W942" i="1" s="1"/>
  <c r="O959" i="1"/>
  <c r="J959" i="1"/>
  <c r="J968" i="1"/>
  <c r="U976" i="1"/>
  <c r="W976" i="1" s="1"/>
  <c r="Z1057" i="1"/>
  <c r="T1114" i="1"/>
  <c r="U1098" i="1"/>
  <c r="U76" i="1"/>
  <c r="W76" i="1" s="1"/>
  <c r="O95" i="1"/>
  <c r="AE95" i="1"/>
  <c r="J109" i="1"/>
  <c r="T121" i="1"/>
  <c r="U117" i="1"/>
  <c r="W117" i="1" s="1"/>
  <c r="T136" i="1"/>
  <c r="U128" i="1"/>
  <c r="W128" i="1" s="1"/>
  <c r="U132" i="1"/>
  <c r="W132" i="1" s="1"/>
  <c r="J164" i="1"/>
  <c r="Y164" i="1"/>
  <c r="Z163" i="1" s="1"/>
  <c r="U171" i="1"/>
  <c r="W171" i="1" s="1"/>
  <c r="U175" i="1"/>
  <c r="W175" i="1" s="1"/>
  <c r="T197" i="1"/>
  <c r="AE197" i="1"/>
  <c r="J209" i="1"/>
  <c r="U201" i="1"/>
  <c r="W201" i="1" s="1"/>
  <c r="U205" i="1"/>
  <c r="W205" i="1" s="1"/>
  <c r="U227" i="1"/>
  <c r="W227" i="1" s="1"/>
  <c r="U231" i="1"/>
  <c r="W231" i="1" s="1"/>
  <c r="U235" i="1"/>
  <c r="Y249" i="1"/>
  <c r="Z248" i="1" s="1"/>
  <c r="U241" i="1"/>
  <c r="W241" i="1" s="1"/>
  <c r="U245" i="1"/>
  <c r="W245" i="1" s="1"/>
  <c r="Y262" i="1"/>
  <c r="Z257" i="1" s="1"/>
  <c r="AE269" i="1"/>
  <c r="U272" i="1"/>
  <c r="U280" i="1"/>
  <c r="W280" i="1" s="1"/>
  <c r="AE283" i="1"/>
  <c r="O307" i="1"/>
  <c r="U292" i="1"/>
  <c r="W292" i="1" s="1"/>
  <c r="U301" i="1"/>
  <c r="W301" i="1" s="1"/>
  <c r="AE307" i="1"/>
  <c r="U310" i="1"/>
  <c r="W310" i="1" s="1"/>
  <c r="U318" i="1"/>
  <c r="W318" i="1" s="1"/>
  <c r="O344" i="1"/>
  <c r="U332" i="1"/>
  <c r="W332" i="1" s="1"/>
  <c r="U341" i="1"/>
  <c r="W341" i="1" s="1"/>
  <c r="U352" i="1"/>
  <c r="W352" i="1" s="1"/>
  <c r="U360" i="1"/>
  <c r="W360" i="1" s="1"/>
  <c r="O374" i="1"/>
  <c r="Z370" i="1"/>
  <c r="U378" i="1"/>
  <c r="W378" i="1" s="1"/>
  <c r="U380" i="1"/>
  <c r="W380" i="1" s="1"/>
  <c r="J388" i="1"/>
  <c r="U385" i="1"/>
  <c r="W385" i="1" s="1"/>
  <c r="U392" i="1"/>
  <c r="W392" i="1" s="1"/>
  <c r="U394" i="1"/>
  <c r="W394" i="1" s="1"/>
  <c r="U396" i="1"/>
  <c r="W396" i="1" s="1"/>
  <c r="U398" i="1"/>
  <c r="W398" i="1" s="1"/>
  <c r="U400" i="1"/>
  <c r="W400" i="1" s="1"/>
  <c r="U402" i="1"/>
  <c r="W402" i="1" s="1"/>
  <c r="J413" i="1"/>
  <c r="U418" i="1"/>
  <c r="W418" i="1" s="1"/>
  <c r="U420" i="1"/>
  <c r="W420" i="1" s="1"/>
  <c r="U422" i="1"/>
  <c r="W422" i="1" s="1"/>
  <c r="U424" i="1"/>
  <c r="W424" i="1" s="1"/>
  <c r="U468" i="1"/>
  <c r="W468" i="1" s="1"/>
  <c r="U477" i="1"/>
  <c r="W477" i="1" s="1"/>
  <c r="T495" i="1"/>
  <c r="U490" i="1"/>
  <c r="W490" i="1" s="1"/>
  <c r="AA492" i="1"/>
  <c r="AB492" i="1" s="1"/>
  <c r="U503" i="1"/>
  <c r="W503" i="1" s="1"/>
  <c r="U519" i="1"/>
  <c r="W519" i="1" s="1"/>
  <c r="O534" i="1"/>
  <c r="U527" i="1"/>
  <c r="W527" i="1" s="1"/>
  <c r="U544" i="1"/>
  <c r="W544" i="1" s="1"/>
  <c r="AE547" i="1"/>
  <c r="U559" i="1"/>
  <c r="W559" i="1" s="1"/>
  <c r="U569" i="1"/>
  <c r="W569" i="1" s="1"/>
  <c r="Y604" i="1"/>
  <c r="Z602" i="1" s="1"/>
  <c r="T618" i="1"/>
  <c r="O633" i="1"/>
  <c r="J680" i="1"/>
  <c r="U673" i="1"/>
  <c r="W673" i="1" s="1"/>
  <c r="U695" i="1"/>
  <c r="W695" i="1" s="1"/>
  <c r="T715" i="1"/>
  <c r="U711" i="1"/>
  <c r="W711" i="1" s="1"/>
  <c r="U724" i="1"/>
  <c r="W724" i="1" s="1"/>
  <c r="O727" i="1"/>
  <c r="T757" i="1"/>
  <c r="W816" i="1"/>
  <c r="J876" i="1"/>
  <c r="Y876" i="1"/>
  <c r="Z875" i="1" s="1"/>
  <c r="U867" i="1"/>
  <c r="W867" i="1" s="1"/>
  <c r="U871" i="1"/>
  <c r="W871" i="1" s="1"/>
  <c r="Y945" i="1"/>
  <c r="Z936" i="1" s="1"/>
  <c r="U965" i="1"/>
  <c r="W965" i="1" s="1"/>
  <c r="O978" i="1"/>
  <c r="J1042" i="1"/>
  <c r="O1247" i="1"/>
  <c r="O1329" i="1"/>
  <c r="U631" i="1"/>
  <c r="W631" i="1" s="1"/>
  <c r="J643" i="1"/>
  <c r="AE660" i="1"/>
  <c r="J669" i="1"/>
  <c r="J697" i="1"/>
  <c r="U685" i="1"/>
  <c r="W685" i="1" s="1"/>
  <c r="U691" i="1"/>
  <c r="W691" i="1" s="1"/>
  <c r="O715" i="1"/>
  <c r="U708" i="1"/>
  <c r="W708" i="1" s="1"/>
  <c r="U723" i="1"/>
  <c r="W723" i="1" s="1"/>
  <c r="Y743" i="1"/>
  <c r="U734" i="1"/>
  <c r="W734" i="1" s="1"/>
  <c r="U737" i="1"/>
  <c r="U750" i="1"/>
  <c r="W750" i="1" s="1"/>
  <c r="O778" i="1"/>
  <c r="U762" i="1"/>
  <c r="W762" i="1" s="1"/>
  <c r="U772" i="1"/>
  <c r="W772" i="1" s="1"/>
  <c r="T795" i="1"/>
  <c r="U783" i="1"/>
  <c r="W783" i="1" s="1"/>
  <c r="U791" i="1"/>
  <c r="W791" i="1" s="1"/>
  <c r="O807" i="1"/>
  <c r="W813" i="1"/>
  <c r="W814" i="1"/>
  <c r="W827" i="1"/>
  <c r="J842" i="1"/>
  <c r="U834" i="1"/>
  <c r="W834" i="1" s="1"/>
  <c r="U856" i="1"/>
  <c r="W856" i="1" s="1"/>
  <c r="U858" i="1"/>
  <c r="W858" i="1" s="1"/>
  <c r="U860" i="1"/>
  <c r="W860" i="1" s="1"/>
  <c r="U886" i="1"/>
  <c r="W886" i="1" s="1"/>
  <c r="J904" i="1"/>
  <c r="U897" i="1"/>
  <c r="W897" i="1" s="1"/>
  <c r="U901" i="1"/>
  <c r="W901" i="1" s="1"/>
  <c r="U908" i="1"/>
  <c r="W908" i="1" s="1"/>
  <c r="U910" i="1"/>
  <c r="W910" i="1" s="1"/>
  <c r="U912" i="1"/>
  <c r="W912" i="1" s="1"/>
  <c r="U914" i="1"/>
  <c r="W914" i="1" s="1"/>
  <c r="U916" i="1"/>
  <c r="W916" i="1" s="1"/>
  <c r="U918" i="1"/>
  <c r="W918" i="1" s="1"/>
  <c r="T933" i="1"/>
  <c r="U940" i="1"/>
  <c r="W940" i="1" s="1"/>
  <c r="U957" i="1"/>
  <c r="W957" i="1" s="1"/>
  <c r="O968" i="1"/>
  <c r="U964" i="1"/>
  <c r="W964" i="1" s="1"/>
  <c r="U966" i="1"/>
  <c r="W966" i="1" s="1"/>
  <c r="U971" i="1"/>
  <c r="W971" i="1" s="1"/>
  <c r="J978" i="1"/>
  <c r="U974" i="1"/>
  <c r="W974" i="1" s="1"/>
  <c r="U988" i="1"/>
  <c r="W988" i="1" s="1"/>
  <c r="J1005" i="1"/>
  <c r="U1002" i="1"/>
  <c r="W1002" i="1" s="1"/>
  <c r="U1012" i="1"/>
  <c r="W1012" i="1" s="1"/>
  <c r="U1038" i="1"/>
  <c r="W1038" i="1" s="1"/>
  <c r="U1064" i="1"/>
  <c r="W1064" i="1" s="1"/>
  <c r="J1095" i="1"/>
  <c r="U1076" i="1"/>
  <c r="W1076" i="1" s="1"/>
  <c r="U1080" i="1"/>
  <c r="W1080" i="1" s="1"/>
  <c r="U1084" i="1"/>
  <c r="W1084" i="1" s="1"/>
  <c r="U1088" i="1"/>
  <c r="W1088" i="1" s="1"/>
  <c r="U1102" i="1"/>
  <c r="W1102" i="1" s="1"/>
  <c r="U1109" i="1"/>
  <c r="W1109" i="1" s="1"/>
  <c r="U1135" i="1"/>
  <c r="W1135" i="1" s="1"/>
  <c r="J1157" i="1"/>
  <c r="U1155" i="1"/>
  <c r="W1155" i="1" s="1"/>
  <c r="U1162" i="1"/>
  <c r="W1162" i="1" s="1"/>
  <c r="U752" i="1"/>
  <c r="W752" i="1" s="1"/>
  <c r="U760" i="1"/>
  <c r="W760" i="1" s="1"/>
  <c r="J778" i="1"/>
  <c r="U785" i="1"/>
  <c r="W785" i="1" s="1"/>
  <c r="U793" i="1"/>
  <c r="W793" i="1" s="1"/>
  <c r="W810" i="1"/>
  <c r="W826" i="1"/>
  <c r="W819" i="1"/>
  <c r="O842" i="1"/>
  <c r="U840" i="1"/>
  <c r="W840" i="1" s="1"/>
  <c r="Y863" i="1"/>
  <c r="Z862" i="1" s="1"/>
  <c r="T876" i="1"/>
  <c r="U884" i="1"/>
  <c r="W884" i="1" s="1"/>
  <c r="O921" i="1"/>
  <c r="AE933" i="1"/>
  <c r="J945" i="1"/>
  <c r="U938" i="1"/>
  <c r="W938" i="1" s="1"/>
  <c r="AE945" i="1"/>
  <c r="T968" i="1"/>
  <c r="U975" i="1"/>
  <c r="W975" i="1" s="1"/>
  <c r="J993" i="1"/>
  <c r="U982" i="1"/>
  <c r="W982" i="1" s="1"/>
  <c r="U991" i="1"/>
  <c r="W991" i="1" s="1"/>
  <c r="O1005" i="1"/>
  <c r="U999" i="1"/>
  <c r="W999" i="1" s="1"/>
  <c r="T1014" i="1"/>
  <c r="J1014" i="1"/>
  <c r="O1029" i="1"/>
  <c r="U1032" i="1"/>
  <c r="U1036" i="1"/>
  <c r="W1036" i="1" s="1"/>
  <c r="U1039" i="1"/>
  <c r="W1039" i="1" s="1"/>
  <c r="J1058" i="1"/>
  <c r="U1061" i="1"/>
  <c r="W1061" i="1" s="1"/>
  <c r="O1071" i="1"/>
  <c r="U1065" i="1"/>
  <c r="W1065" i="1" s="1"/>
  <c r="U1106" i="1"/>
  <c r="W1106" i="1" s="1"/>
  <c r="O1144" i="1"/>
  <c r="U1139" i="1"/>
  <c r="W1139" i="1" s="1"/>
  <c r="U1148" i="1"/>
  <c r="W1148" i="1" s="1"/>
  <c r="U1152" i="1"/>
  <c r="W1152" i="1" s="1"/>
  <c r="T1260" i="1"/>
  <c r="J1272" i="1"/>
  <c r="T1295" i="1"/>
  <c r="T1005" i="1"/>
  <c r="U1003" i="1"/>
  <c r="W1003" i="1" s="1"/>
  <c r="AE1005" i="1"/>
  <c r="AE1014" i="1"/>
  <c r="J1029" i="1"/>
  <c r="U1023" i="1"/>
  <c r="W1023" i="1" s="1"/>
  <c r="U1027" i="1"/>
  <c r="W1027" i="1" s="1"/>
  <c r="O1042" i="1"/>
  <c r="U1035" i="1"/>
  <c r="W1035" i="1" s="1"/>
  <c r="T1071" i="1"/>
  <c r="U1063" i="1"/>
  <c r="W1063" i="1" s="1"/>
  <c r="U1093" i="1"/>
  <c r="U1132" i="1"/>
  <c r="O1157" i="1"/>
  <c r="U1160" i="1"/>
  <c r="W1160" i="1" s="1"/>
  <c r="U1164" i="1"/>
  <c r="W1164" i="1" s="1"/>
  <c r="U1168" i="1"/>
  <c r="W1168" i="1" s="1"/>
  <c r="U1172" i="1"/>
  <c r="W1172" i="1" s="1"/>
  <c r="U1176" i="1"/>
  <c r="W1176" i="1" s="1"/>
  <c r="U1221" i="1"/>
  <c r="W1221" i="1" s="1"/>
  <c r="U1243" i="1"/>
  <c r="W1243" i="1" s="1"/>
  <c r="AA1245" i="1"/>
  <c r="AB1245" i="1" s="1"/>
  <c r="Y1272" i="1"/>
  <c r="Z1271" i="1" s="1"/>
  <c r="AE1272" i="1"/>
  <c r="U1277" i="1"/>
  <c r="W1277" i="1" s="1"/>
  <c r="Y1295" i="1"/>
  <c r="Z1288" i="1" s="1"/>
  <c r="U1293" i="1"/>
  <c r="W1293" i="1" s="1"/>
  <c r="U1318" i="1"/>
  <c r="W1318" i="1" s="1"/>
  <c r="U1326" i="1"/>
  <c r="W1326" i="1" s="1"/>
  <c r="O1341" i="1"/>
  <c r="J1413" i="1"/>
  <c r="U1407" i="1"/>
  <c r="W1407" i="1" s="1"/>
  <c r="U1020" i="1"/>
  <c r="W1020" i="1" s="1"/>
  <c r="W1024" i="1"/>
  <c r="U1037" i="1"/>
  <c r="W1037" i="1" s="1"/>
  <c r="U1046" i="1"/>
  <c r="W1046" i="1" s="1"/>
  <c r="U1049" i="1"/>
  <c r="W1049" i="1" s="1"/>
  <c r="Y1071" i="1"/>
  <c r="Z1065" i="1" s="1"/>
  <c r="U1069" i="1"/>
  <c r="W1069" i="1" s="1"/>
  <c r="O1095" i="1"/>
  <c r="J1128" i="1"/>
  <c r="U1121" i="1"/>
  <c r="W1121" i="1" s="1"/>
  <c r="U1125" i="1"/>
  <c r="W1125" i="1" s="1"/>
  <c r="T1157" i="1"/>
  <c r="U1151" i="1"/>
  <c r="W1151" i="1" s="1"/>
  <c r="U1161" i="1"/>
  <c r="W1161" i="1" s="1"/>
  <c r="Z1171" i="1"/>
  <c r="Z1163" i="1"/>
  <c r="Z1177" i="1"/>
  <c r="Z1175" i="1"/>
  <c r="Z1167" i="1"/>
  <c r="J1193" i="1"/>
  <c r="U1215" i="1"/>
  <c r="W1215" i="1" s="1"/>
  <c r="U1235" i="1"/>
  <c r="W1235" i="1" s="1"/>
  <c r="U1305" i="1"/>
  <c r="W1305" i="1" s="1"/>
  <c r="U1307" i="1"/>
  <c r="W1307" i="1" s="1"/>
  <c r="U1309" i="1"/>
  <c r="W1309" i="1" s="1"/>
  <c r="U1311" i="1"/>
  <c r="W1311" i="1" s="1"/>
  <c r="Y1329" i="1"/>
  <c r="Z1322" i="1" s="1"/>
  <c r="Z1326" i="1"/>
  <c r="U1344" i="1"/>
  <c r="W1344" i="1" s="1"/>
  <c r="U1348" i="1"/>
  <c r="W1348" i="1" s="1"/>
  <c r="U1352" i="1"/>
  <c r="W1352" i="1" s="1"/>
  <c r="AA1358" i="1"/>
  <c r="AB1358" i="1" s="1"/>
  <c r="O1371" i="1"/>
  <c r="U1379" i="1"/>
  <c r="W1379" i="1" s="1"/>
  <c r="U1416" i="1"/>
  <c r="W1416" i="1" s="1"/>
  <c r="U1182" i="1"/>
  <c r="W1182" i="1" s="1"/>
  <c r="U1184" i="1"/>
  <c r="W1184" i="1" s="1"/>
  <c r="U1186" i="1"/>
  <c r="W1186" i="1" s="1"/>
  <c r="U1188" i="1"/>
  <c r="W1188" i="1" s="1"/>
  <c r="U1190" i="1"/>
  <c r="W1190" i="1" s="1"/>
  <c r="U1217" i="1"/>
  <c r="W1217" i="1" s="1"/>
  <c r="U1224" i="1"/>
  <c r="W1224" i="1" s="1"/>
  <c r="U1227" i="1"/>
  <c r="W1227" i="1" s="1"/>
  <c r="Y1247" i="1"/>
  <c r="Z1233" i="1" s="1"/>
  <c r="J1260" i="1"/>
  <c r="U1254" i="1"/>
  <c r="U1269" i="1"/>
  <c r="W1269" i="1" s="1"/>
  <c r="J1295" i="1"/>
  <c r="U1290" i="1"/>
  <c r="W1290" i="1" s="1"/>
  <c r="U1334" i="1"/>
  <c r="W1334" i="1" s="1"/>
  <c r="U1338" i="1"/>
  <c r="W1338" i="1" s="1"/>
  <c r="U1365" i="1"/>
  <c r="W1365" i="1" s="1"/>
  <c r="U1369" i="1"/>
  <c r="W1369" i="1" s="1"/>
  <c r="U1380" i="1"/>
  <c r="W1380" i="1" s="1"/>
  <c r="U1406" i="1"/>
  <c r="W1406" i="1" s="1"/>
  <c r="U1410" i="1"/>
  <c r="W1410" i="1" s="1"/>
  <c r="O1425" i="1"/>
  <c r="U1418" i="1"/>
  <c r="W1418" i="1" s="1"/>
  <c r="U1423" i="1"/>
  <c r="W1423" i="1" s="1"/>
  <c r="U1183" i="1"/>
  <c r="W1183" i="1" s="1"/>
  <c r="U1185" i="1"/>
  <c r="W1185" i="1" s="1"/>
  <c r="U1187" i="1"/>
  <c r="W1187" i="1" s="1"/>
  <c r="U1189" i="1"/>
  <c r="W1189" i="1" s="1"/>
  <c r="U1191" i="1"/>
  <c r="W1191" i="1" s="1"/>
  <c r="U1198" i="1"/>
  <c r="W1198" i="1" s="1"/>
  <c r="AE1211" i="1"/>
  <c r="U1216" i="1"/>
  <c r="W1216" i="1" s="1"/>
  <c r="U1219" i="1"/>
  <c r="W1219" i="1" s="1"/>
  <c r="U1225" i="1"/>
  <c r="W1225" i="1" s="1"/>
  <c r="AE1230" i="1"/>
  <c r="U1239" i="1"/>
  <c r="W1239" i="1" s="1"/>
  <c r="U1253" i="1"/>
  <c r="W1253" i="1" s="1"/>
  <c r="U1258" i="1"/>
  <c r="W1258" i="1" s="1"/>
  <c r="J1284" i="1"/>
  <c r="U1280" i="1"/>
  <c r="W1280" i="1" s="1"/>
  <c r="U1299" i="1"/>
  <c r="W1299" i="1" s="1"/>
  <c r="U1303" i="1"/>
  <c r="W1303" i="1" s="1"/>
  <c r="J1329" i="1"/>
  <c r="J1341" i="1"/>
  <c r="U1336" i="1"/>
  <c r="W1336" i="1" s="1"/>
  <c r="U1345" i="1"/>
  <c r="W1345" i="1" s="1"/>
  <c r="U1349" i="1"/>
  <c r="W1349" i="1" s="1"/>
  <c r="U1353" i="1"/>
  <c r="W1353" i="1" s="1"/>
  <c r="U1363" i="1"/>
  <c r="W1363" i="1" s="1"/>
  <c r="U1367" i="1"/>
  <c r="W1367" i="1" s="1"/>
  <c r="AE1371" i="1"/>
  <c r="U1375" i="1"/>
  <c r="W1375" i="1" s="1"/>
  <c r="O1413" i="1"/>
  <c r="U1408" i="1"/>
  <c r="W1408" i="1" s="1"/>
  <c r="U1419" i="1"/>
  <c r="W1419" i="1" s="1"/>
  <c r="U1422" i="1"/>
  <c r="W1422" i="1" s="1"/>
  <c r="W31" i="1"/>
  <c r="W272" i="1"/>
  <c r="W22" i="1"/>
  <c r="Z91" i="1"/>
  <c r="Z87" i="1"/>
  <c r="Z84" i="1"/>
  <c r="Z22" i="1"/>
  <c r="Z192" i="1"/>
  <c r="U23" i="1"/>
  <c r="W23" i="1" s="1"/>
  <c r="AE28" i="1"/>
  <c r="U42" i="1"/>
  <c r="W42" i="1" s="1"/>
  <c r="U46" i="1"/>
  <c r="W46" i="1" s="1"/>
  <c r="U50" i="1"/>
  <c r="W50" i="1" s="1"/>
  <c r="U65" i="1"/>
  <c r="W83" i="1"/>
  <c r="U98" i="1"/>
  <c r="U102" i="1"/>
  <c r="W102" i="1" s="1"/>
  <c r="Z103" i="1"/>
  <c r="U106" i="1"/>
  <c r="W106" i="1" s="1"/>
  <c r="AE136" i="1"/>
  <c r="U154" i="1"/>
  <c r="W154" i="1" s="1"/>
  <c r="U158" i="1"/>
  <c r="W158" i="1" s="1"/>
  <c r="Z159" i="1"/>
  <c r="U162" i="1"/>
  <c r="W162" i="1" s="1"/>
  <c r="Y180" i="1"/>
  <c r="Z179" i="1" s="1"/>
  <c r="U214" i="1"/>
  <c r="W214" i="1" s="1"/>
  <c r="U218" i="1"/>
  <c r="W218" i="1" s="1"/>
  <c r="U225" i="1"/>
  <c r="U252" i="1"/>
  <c r="O269" i="1"/>
  <c r="Y269" i="1"/>
  <c r="Z267" i="1" s="1"/>
  <c r="Z272" i="1"/>
  <c r="O283" i="1"/>
  <c r="Y326" i="1"/>
  <c r="Z325" i="1" s="1"/>
  <c r="W347" i="1"/>
  <c r="J374" i="1"/>
  <c r="Z369" i="1"/>
  <c r="U371" i="1"/>
  <c r="W371" i="1" s="1"/>
  <c r="T388" i="1"/>
  <c r="W391" i="1"/>
  <c r="Z426" i="1"/>
  <c r="U431" i="1"/>
  <c r="W431" i="1" s="1"/>
  <c r="T452" i="1"/>
  <c r="AE452" i="1"/>
  <c r="J482" i="1"/>
  <c r="T482" i="1"/>
  <c r="T509" i="1"/>
  <c r="J562" i="1"/>
  <c r="U683" i="1"/>
  <c r="T697" i="1"/>
  <c r="J807" i="1"/>
  <c r="U11" i="1"/>
  <c r="AE19" i="1"/>
  <c r="U43" i="1"/>
  <c r="W43" i="1" s="1"/>
  <c r="U47" i="1"/>
  <c r="W47" i="1" s="1"/>
  <c r="U51" i="1"/>
  <c r="W51" i="1" s="1"/>
  <c r="Y62" i="1"/>
  <c r="Z60" i="1" s="1"/>
  <c r="U57" i="1"/>
  <c r="W57" i="1" s="1"/>
  <c r="Z76" i="1"/>
  <c r="U99" i="1"/>
  <c r="W99" i="1" s="1"/>
  <c r="U103" i="1"/>
  <c r="W103" i="1" s="1"/>
  <c r="U107" i="1"/>
  <c r="W107" i="1" s="1"/>
  <c r="Y121" i="1"/>
  <c r="Z119" i="1" s="1"/>
  <c r="U155" i="1"/>
  <c r="W155" i="1" s="1"/>
  <c r="Z156" i="1"/>
  <c r="U159" i="1"/>
  <c r="W159" i="1" s="1"/>
  <c r="Z160" i="1"/>
  <c r="T180" i="1"/>
  <c r="U200" i="1"/>
  <c r="O222" i="1"/>
  <c r="U215" i="1"/>
  <c r="W215" i="1" s="1"/>
  <c r="U219" i="1"/>
  <c r="W219" i="1" s="1"/>
  <c r="T249" i="1"/>
  <c r="U265" i="1"/>
  <c r="T269" i="1"/>
  <c r="U287" i="1"/>
  <c r="W287" i="1" s="1"/>
  <c r="U291" i="1"/>
  <c r="W291" i="1" s="1"/>
  <c r="U295" i="1"/>
  <c r="W295" i="1" s="1"/>
  <c r="U299" i="1"/>
  <c r="W299" i="1" s="1"/>
  <c r="U303" i="1"/>
  <c r="W303" i="1" s="1"/>
  <c r="T307" i="1"/>
  <c r="U331" i="1"/>
  <c r="W331" i="1" s="1"/>
  <c r="U335" i="1"/>
  <c r="W335" i="1" s="1"/>
  <c r="U339" i="1"/>
  <c r="W339" i="1" s="1"/>
  <c r="AE344" i="1"/>
  <c r="Y344" i="1"/>
  <c r="Z343" i="1" s="1"/>
  <c r="U370" i="1"/>
  <c r="W370" i="1" s="1"/>
  <c r="Z372" i="1"/>
  <c r="Y388" i="1"/>
  <c r="O462" i="1"/>
  <c r="U455" i="1"/>
  <c r="T604" i="1"/>
  <c r="U591" i="1"/>
  <c r="Y669" i="1"/>
  <c r="Z668" i="1" s="1"/>
  <c r="Z966" i="1"/>
  <c r="O53" i="1"/>
  <c r="U44" i="1"/>
  <c r="W44" i="1" s="1"/>
  <c r="U48" i="1"/>
  <c r="W48" i="1" s="1"/>
  <c r="Y53" i="1"/>
  <c r="Z52" i="1" s="1"/>
  <c r="U100" i="1"/>
  <c r="W100" i="1" s="1"/>
  <c r="Z101" i="1"/>
  <c r="U104" i="1"/>
  <c r="W104" i="1" s="1"/>
  <c r="U124" i="1"/>
  <c r="U139" i="1"/>
  <c r="Z139" i="1"/>
  <c r="Z141" i="1"/>
  <c r="Z143" i="1"/>
  <c r="Z145" i="1"/>
  <c r="Z147" i="1"/>
  <c r="O164" i="1"/>
  <c r="Z153" i="1"/>
  <c r="U156" i="1"/>
  <c r="W156" i="1" s="1"/>
  <c r="Z157" i="1"/>
  <c r="U160" i="1"/>
  <c r="W160" i="1" s="1"/>
  <c r="T164" i="1"/>
  <c r="U167" i="1"/>
  <c r="U212" i="1"/>
  <c r="U216" i="1"/>
  <c r="W216" i="1" s="1"/>
  <c r="U220" i="1"/>
  <c r="W220" i="1" s="1"/>
  <c r="Y237" i="1"/>
  <c r="Z236" i="1" s="1"/>
  <c r="AE249" i="1"/>
  <c r="U266" i="1"/>
  <c r="W266" i="1" s="1"/>
  <c r="U286" i="1"/>
  <c r="U290" i="1"/>
  <c r="W290" i="1" s="1"/>
  <c r="W294" i="1"/>
  <c r="W298" i="1"/>
  <c r="U302" i="1"/>
  <c r="W302" i="1" s="1"/>
  <c r="U330" i="1"/>
  <c r="W330" i="1" s="1"/>
  <c r="U334" i="1"/>
  <c r="W334" i="1" s="1"/>
  <c r="U338" i="1"/>
  <c r="W338" i="1" s="1"/>
  <c r="U342" i="1"/>
  <c r="W342" i="1" s="1"/>
  <c r="Z371" i="1"/>
  <c r="W465" i="1"/>
  <c r="J509" i="1"/>
  <c r="Y534" i="1"/>
  <c r="Z533" i="1" s="1"/>
  <c r="U550" i="1"/>
  <c r="T562" i="1"/>
  <c r="Y660" i="1"/>
  <c r="Z647" i="1" s="1"/>
  <c r="T53" i="1"/>
  <c r="Z106" i="1"/>
  <c r="T109" i="1"/>
  <c r="Z154" i="1"/>
  <c r="Z158" i="1"/>
  <c r="Z162" i="1"/>
  <c r="Y222" i="1"/>
  <c r="Z221" i="1" s="1"/>
  <c r="Y307" i="1"/>
  <c r="Z306" i="1" s="1"/>
  <c r="T344" i="1"/>
  <c r="Y366" i="1"/>
  <c r="Z365" i="1" s="1"/>
  <c r="O388" i="1"/>
  <c r="U377" i="1"/>
  <c r="Y413" i="1"/>
  <c r="Z412" i="1" s="1"/>
  <c r="U416" i="1"/>
  <c r="O427" i="1"/>
  <c r="Z432" i="1"/>
  <c r="Y462" i="1"/>
  <c r="Z456" i="1" s="1"/>
  <c r="O495" i="1"/>
  <c r="U493" i="1"/>
  <c r="Y575" i="1"/>
  <c r="Z574" i="1" s="1"/>
  <c r="U578" i="1"/>
  <c r="T588" i="1"/>
  <c r="U731" i="1"/>
  <c r="T743" i="1"/>
  <c r="Y904" i="1"/>
  <c r="Z903" i="1" s="1"/>
  <c r="T921" i="1"/>
  <c r="U907" i="1"/>
  <c r="Y933" i="1"/>
  <c r="Z932" i="1" s="1"/>
  <c r="U384" i="1"/>
  <c r="W384" i="1" s="1"/>
  <c r="U430" i="1"/>
  <c r="U434" i="1"/>
  <c r="W434" i="1" s="1"/>
  <c r="Z435" i="1"/>
  <c r="U438" i="1"/>
  <c r="W438" i="1" s="1"/>
  <c r="U441" i="1"/>
  <c r="W441" i="1" s="1"/>
  <c r="U445" i="1"/>
  <c r="W445" i="1" s="1"/>
  <c r="U449" i="1"/>
  <c r="W449" i="1" s="1"/>
  <c r="Z450" i="1"/>
  <c r="U466" i="1"/>
  <c r="W466" i="1" s="1"/>
  <c r="U470" i="1"/>
  <c r="W470" i="1" s="1"/>
  <c r="U474" i="1"/>
  <c r="W474" i="1" s="1"/>
  <c r="U478" i="1"/>
  <c r="W478" i="1" s="1"/>
  <c r="U480" i="1"/>
  <c r="Y495" i="1"/>
  <c r="Z494" i="1" s="1"/>
  <c r="U499" i="1"/>
  <c r="U501" i="1"/>
  <c r="W501" i="1" s="1"/>
  <c r="U505" i="1"/>
  <c r="W505" i="1" s="1"/>
  <c r="AA520" i="1"/>
  <c r="AB520" i="1" s="1"/>
  <c r="Y522" i="1"/>
  <c r="Z521" i="1" s="1"/>
  <c r="U528" i="1"/>
  <c r="W528" i="1" s="1"/>
  <c r="U551" i="1"/>
  <c r="W551" i="1" s="1"/>
  <c r="U557" i="1"/>
  <c r="W557" i="1" s="1"/>
  <c r="U566" i="1"/>
  <c r="W566" i="1" s="1"/>
  <c r="W607" i="1"/>
  <c r="U621" i="1"/>
  <c r="AE633" i="1"/>
  <c r="O643" i="1"/>
  <c r="U637" i="1"/>
  <c r="W637" i="1" s="1"/>
  <c r="U641" i="1"/>
  <c r="W641" i="1" s="1"/>
  <c r="T643" i="1"/>
  <c r="U646" i="1"/>
  <c r="U663" i="1"/>
  <c r="T669" i="1"/>
  <c r="U665" i="1"/>
  <c r="W665" i="1" s="1"/>
  <c r="U667" i="1"/>
  <c r="W667" i="1" s="1"/>
  <c r="U761" i="1"/>
  <c r="U763" i="1"/>
  <c r="W763" i="1" s="1"/>
  <c r="U765" i="1"/>
  <c r="W765" i="1" s="1"/>
  <c r="U767" i="1"/>
  <c r="W767" i="1" s="1"/>
  <c r="U769" i="1"/>
  <c r="W769" i="1" s="1"/>
  <c r="T778" i="1"/>
  <c r="Y807" i="1"/>
  <c r="Z806" i="1" s="1"/>
  <c r="Y829" i="1"/>
  <c r="Z824" i="1" s="1"/>
  <c r="Y851" i="1"/>
  <c r="Z850" i="1" s="1"/>
  <c r="T863" i="1"/>
  <c r="U854" i="1"/>
  <c r="U382" i="1"/>
  <c r="W382" i="1" s="1"/>
  <c r="U386" i="1"/>
  <c r="W386" i="1" s="1"/>
  <c r="U432" i="1"/>
  <c r="W432" i="1" s="1"/>
  <c r="U436" i="1"/>
  <c r="W436" i="1" s="1"/>
  <c r="U440" i="1"/>
  <c r="U443" i="1"/>
  <c r="W443" i="1" s="1"/>
  <c r="Z444" i="1"/>
  <c r="U447" i="1"/>
  <c r="W447" i="1" s="1"/>
  <c r="AE482" i="1"/>
  <c r="AE509" i="1"/>
  <c r="Y588" i="1"/>
  <c r="Z587" i="1" s="1"/>
  <c r="AE697" i="1"/>
  <c r="Y757" i="1"/>
  <c r="U775" i="1"/>
  <c r="W775" i="1" s="1"/>
  <c r="W824" i="1"/>
  <c r="U949" i="1"/>
  <c r="W949" i="1" s="1"/>
  <c r="U951" i="1"/>
  <c r="W951" i="1" s="1"/>
  <c r="U953" i="1"/>
  <c r="W953" i="1" s="1"/>
  <c r="U383" i="1"/>
  <c r="W383" i="1" s="1"/>
  <c r="T404" i="1"/>
  <c r="O452" i="1"/>
  <c r="U433" i="1"/>
  <c r="W433" i="1" s="1"/>
  <c r="U437" i="1"/>
  <c r="W437" i="1" s="1"/>
  <c r="U444" i="1"/>
  <c r="W444" i="1" s="1"/>
  <c r="U448" i="1"/>
  <c r="W448" i="1" s="1"/>
  <c r="U467" i="1"/>
  <c r="W467" i="1" s="1"/>
  <c r="U471" i="1"/>
  <c r="W471" i="1" s="1"/>
  <c r="U475" i="1"/>
  <c r="W475" i="1" s="1"/>
  <c r="U479" i="1"/>
  <c r="Y482" i="1"/>
  <c r="Z481" i="1" s="1"/>
  <c r="U502" i="1"/>
  <c r="W502" i="1" s="1"/>
  <c r="U506" i="1"/>
  <c r="W506" i="1" s="1"/>
  <c r="Y509" i="1"/>
  <c r="Z508" i="1" s="1"/>
  <c r="U525" i="1"/>
  <c r="U529" i="1"/>
  <c r="W529" i="1" s="1"/>
  <c r="Z550" i="1"/>
  <c r="U552" i="1"/>
  <c r="W552" i="1" s="1"/>
  <c r="U554" i="1"/>
  <c r="W554" i="1" s="1"/>
  <c r="Z556" i="1"/>
  <c r="U558" i="1"/>
  <c r="W558" i="1" s="1"/>
  <c r="T575" i="1"/>
  <c r="U565" i="1"/>
  <c r="U580" i="1"/>
  <c r="W580" i="1" s="1"/>
  <c r="U584" i="1"/>
  <c r="W584" i="1" s="1"/>
  <c r="Y643" i="1"/>
  <c r="Z642" i="1" s="1"/>
  <c r="U719" i="1"/>
  <c r="W719" i="1" s="1"/>
  <c r="Z775" i="1"/>
  <c r="U798" i="1"/>
  <c r="T807" i="1"/>
  <c r="U800" i="1"/>
  <c r="W800" i="1" s="1"/>
  <c r="U802" i="1"/>
  <c r="W802" i="1" s="1"/>
  <c r="U804" i="1"/>
  <c r="W804" i="1" s="1"/>
  <c r="W818" i="1"/>
  <c r="U1117" i="1"/>
  <c r="T1128" i="1"/>
  <c r="O588" i="1"/>
  <c r="U581" i="1"/>
  <c r="W581" i="1" s="1"/>
  <c r="U585" i="1"/>
  <c r="W585" i="1" s="1"/>
  <c r="U638" i="1"/>
  <c r="W638" i="1" s="1"/>
  <c r="T660" i="1"/>
  <c r="U664" i="1"/>
  <c r="W664" i="1" s="1"/>
  <c r="U684" i="1"/>
  <c r="W684" i="1" s="1"/>
  <c r="U688" i="1"/>
  <c r="W688" i="1" s="1"/>
  <c r="U692" i="1"/>
  <c r="W692" i="1" s="1"/>
  <c r="U700" i="1"/>
  <c r="AA713" i="1"/>
  <c r="AB713" i="1" s="1"/>
  <c r="J727" i="1"/>
  <c r="Y727" i="1"/>
  <c r="Z725" i="1" s="1"/>
  <c r="U720" i="1"/>
  <c r="U722" i="1"/>
  <c r="W722" i="1" s="1"/>
  <c r="U730" i="1"/>
  <c r="U732" i="1"/>
  <c r="W732" i="1" s="1"/>
  <c r="U736" i="1"/>
  <c r="W736" i="1" s="1"/>
  <c r="U738" i="1"/>
  <c r="W738" i="1" s="1"/>
  <c r="AE743" i="1"/>
  <c r="U764" i="1"/>
  <c r="W764" i="1" s="1"/>
  <c r="U766" i="1"/>
  <c r="W766" i="1" s="1"/>
  <c r="U770" i="1"/>
  <c r="W770" i="1" s="1"/>
  <c r="U774" i="1"/>
  <c r="W774" i="1" s="1"/>
  <c r="U776" i="1"/>
  <c r="W776" i="1" s="1"/>
  <c r="U801" i="1"/>
  <c r="W801" i="1" s="1"/>
  <c r="U805" i="1"/>
  <c r="W805" i="1" s="1"/>
  <c r="AE807" i="1"/>
  <c r="W812" i="1"/>
  <c r="W820" i="1"/>
  <c r="AE829" i="1"/>
  <c r="U832" i="1"/>
  <c r="AE842" i="1"/>
  <c r="O851" i="1"/>
  <c r="U846" i="1"/>
  <c r="W846" i="1" s="1"/>
  <c r="O891" i="1"/>
  <c r="AE891" i="1"/>
  <c r="O904" i="1"/>
  <c r="U895" i="1"/>
  <c r="W895" i="1" s="1"/>
  <c r="U899" i="1"/>
  <c r="W899" i="1" s="1"/>
  <c r="U936" i="1"/>
  <c r="Y959" i="1"/>
  <c r="Z958" i="1" s="1"/>
  <c r="U954" i="1"/>
  <c r="W954" i="1" s="1"/>
  <c r="U956" i="1"/>
  <c r="W956" i="1" s="1"/>
  <c r="U962" i="1"/>
  <c r="U1019" i="1"/>
  <c r="W1019" i="1" s="1"/>
  <c r="T1029" i="1"/>
  <c r="U567" i="1"/>
  <c r="W567" i="1" s="1"/>
  <c r="U579" i="1"/>
  <c r="W579" i="1" s="1"/>
  <c r="U583" i="1"/>
  <c r="W583" i="1" s="1"/>
  <c r="U636" i="1"/>
  <c r="U640" i="1"/>
  <c r="W640" i="1" s="1"/>
  <c r="Y680" i="1"/>
  <c r="T727" i="1"/>
  <c r="U718" i="1"/>
  <c r="Y795" i="1"/>
  <c r="W879" i="1"/>
  <c r="U1008" i="1"/>
  <c r="O1014" i="1"/>
  <c r="Y1029" i="1"/>
  <c r="Z1028" i="1" s="1"/>
  <c r="U845" i="1"/>
  <c r="U849" i="1"/>
  <c r="W849" i="1" s="1"/>
  <c r="U894" i="1"/>
  <c r="U898" i="1"/>
  <c r="W898" i="1" s="1"/>
  <c r="U902" i="1"/>
  <c r="W902" i="1" s="1"/>
  <c r="U950" i="1"/>
  <c r="W950" i="1" s="1"/>
  <c r="T978" i="1"/>
  <c r="U1045" i="1"/>
  <c r="T1058" i="1"/>
  <c r="Y1095" i="1"/>
  <c r="Z1079" i="1" s="1"/>
  <c r="O1193" i="1"/>
  <c r="U1181" i="1"/>
  <c r="U847" i="1"/>
  <c r="W847" i="1" s="1"/>
  <c r="T851" i="1"/>
  <c r="U896" i="1"/>
  <c r="W896" i="1" s="1"/>
  <c r="U900" i="1"/>
  <c r="W900" i="1" s="1"/>
  <c r="T904" i="1"/>
  <c r="U948" i="1"/>
  <c r="U952" i="1"/>
  <c r="W952" i="1" s="1"/>
  <c r="U955" i="1"/>
  <c r="W955" i="1" s="1"/>
  <c r="T959" i="1"/>
  <c r="Y978" i="1"/>
  <c r="Z977" i="1" s="1"/>
  <c r="U973" i="1"/>
  <c r="W973" i="1" s="1"/>
  <c r="Y1005" i="1"/>
  <c r="Z1004" i="1" s="1"/>
  <c r="Y1014" i="1"/>
  <c r="Z1013" i="1" s="1"/>
  <c r="Z1055" i="1"/>
  <c r="Y1114" i="1"/>
  <c r="Z1099" i="1" s="1"/>
  <c r="AE978" i="1"/>
  <c r="U997" i="1"/>
  <c r="W997" i="1" s="1"/>
  <c r="U1001" i="1"/>
  <c r="W1001" i="1" s="1"/>
  <c r="U1018" i="1"/>
  <c r="W1018" i="1" s="1"/>
  <c r="U1022" i="1"/>
  <c r="W1022" i="1" s="1"/>
  <c r="U1026" i="1"/>
  <c r="W1026" i="1" s="1"/>
  <c r="Y1042" i="1"/>
  <c r="Z1041" i="1" s="1"/>
  <c r="Z1046" i="1"/>
  <c r="U1048" i="1"/>
  <c r="W1048" i="1" s="1"/>
  <c r="U1052" i="1"/>
  <c r="W1052" i="1" s="1"/>
  <c r="Z1054" i="1"/>
  <c r="U1056" i="1"/>
  <c r="T1144" i="1"/>
  <c r="U1131" i="1"/>
  <c r="AA1141" i="1"/>
  <c r="AB1141" i="1" s="1"/>
  <c r="O1178" i="1"/>
  <c r="U1197" i="1"/>
  <c r="W1197" i="1" s="1"/>
  <c r="U1199" i="1"/>
  <c r="W1199" i="1" s="1"/>
  <c r="U1201" i="1"/>
  <c r="W1201" i="1" s="1"/>
  <c r="U1319" i="1"/>
  <c r="W1319" i="1" s="1"/>
  <c r="T1329" i="1"/>
  <c r="U1321" i="1"/>
  <c r="W1321" i="1" s="1"/>
  <c r="Y993" i="1"/>
  <c r="Z992" i="1" s="1"/>
  <c r="AA989" i="1"/>
  <c r="AB989" i="1" s="1"/>
  <c r="U996" i="1"/>
  <c r="U1000" i="1"/>
  <c r="W1000" i="1" s="1"/>
  <c r="U1017" i="1"/>
  <c r="U1021" i="1"/>
  <c r="W1021" i="1" s="1"/>
  <c r="U1025" i="1"/>
  <c r="W1025" i="1" s="1"/>
  <c r="U1047" i="1"/>
  <c r="W1047" i="1" s="1"/>
  <c r="Z1049" i="1"/>
  <c r="U1051" i="1"/>
  <c r="W1051" i="1" s="1"/>
  <c r="U1055" i="1"/>
  <c r="W1055" i="1" s="1"/>
  <c r="T1095" i="1"/>
  <c r="U1074" i="1"/>
  <c r="W1074" i="1" s="1"/>
  <c r="U1078" i="1"/>
  <c r="U1082" i="1"/>
  <c r="W1082" i="1" s="1"/>
  <c r="U1086" i="1"/>
  <c r="W1086" i="1" s="1"/>
  <c r="U1090" i="1"/>
  <c r="W1090" i="1" s="1"/>
  <c r="U1119" i="1"/>
  <c r="W1119" i="1" s="1"/>
  <c r="U1123" i="1"/>
  <c r="W1123" i="1" s="1"/>
  <c r="Y1128" i="1"/>
  <c r="Z1127" i="1" s="1"/>
  <c r="Y1157" i="1"/>
  <c r="Z1156" i="1" s="1"/>
  <c r="AG1178" i="1"/>
  <c r="Y1193" i="1"/>
  <c r="O1260" i="1"/>
  <c r="U1075" i="1"/>
  <c r="W1075" i="1" s="1"/>
  <c r="U1079" i="1"/>
  <c r="W1079" i="1" s="1"/>
  <c r="U1083" i="1"/>
  <c r="W1083" i="1" s="1"/>
  <c r="U1087" i="1"/>
  <c r="W1087" i="1" s="1"/>
  <c r="U1091" i="1"/>
  <c r="W1091" i="1" s="1"/>
  <c r="J1114" i="1"/>
  <c r="U1118" i="1"/>
  <c r="W1118" i="1" s="1"/>
  <c r="U1122" i="1"/>
  <c r="W1122" i="1" s="1"/>
  <c r="U1126" i="1"/>
  <c r="W1126" i="1" s="1"/>
  <c r="Y1144" i="1"/>
  <c r="Z1143" i="1" s="1"/>
  <c r="T1178" i="1"/>
  <c r="T1193" i="1"/>
  <c r="T1211" i="1"/>
  <c r="U1196" i="1"/>
  <c r="U1200" i="1"/>
  <c r="W1200" i="1" s="1"/>
  <c r="T1230" i="1"/>
  <c r="U1214" i="1"/>
  <c r="U1218" i="1"/>
  <c r="W1218" i="1" s="1"/>
  <c r="U1222" i="1"/>
  <c r="W1222" i="1" s="1"/>
  <c r="U1226" i="1"/>
  <c r="W1226" i="1" s="1"/>
  <c r="U1234" i="1"/>
  <c r="W1234" i="1" s="1"/>
  <c r="U1236" i="1"/>
  <c r="W1236" i="1" s="1"/>
  <c r="U1238" i="1"/>
  <c r="W1238" i="1" s="1"/>
  <c r="U1240" i="1"/>
  <c r="W1240" i="1" s="1"/>
  <c r="U1242" i="1"/>
  <c r="W1242" i="1" s="1"/>
  <c r="U1244" i="1"/>
  <c r="W1244" i="1" s="1"/>
  <c r="T1272" i="1"/>
  <c r="U1077" i="1"/>
  <c r="W1077" i="1" s="1"/>
  <c r="U1081" i="1"/>
  <c r="W1081" i="1" s="1"/>
  <c r="U1085" i="1"/>
  <c r="W1085" i="1" s="1"/>
  <c r="U1089" i="1"/>
  <c r="W1089" i="1" s="1"/>
  <c r="O1128" i="1"/>
  <c r="U1120" i="1"/>
  <c r="W1120" i="1" s="1"/>
  <c r="U1124" i="1"/>
  <c r="W1124" i="1" s="1"/>
  <c r="J1211" i="1"/>
  <c r="Y1211" i="1"/>
  <c r="Z1199" i="1" s="1"/>
  <c r="J1230" i="1"/>
  <c r="Y1284" i="1"/>
  <c r="Z1282" i="1" s="1"/>
  <c r="T1247" i="1"/>
  <c r="U1233" i="1"/>
  <c r="U1237" i="1"/>
  <c r="W1237" i="1" s="1"/>
  <c r="U1241" i="1"/>
  <c r="W1241" i="1" s="1"/>
  <c r="U1245" i="1"/>
  <c r="O1272" i="1"/>
  <c r="U1264" i="1"/>
  <c r="W1264" i="1" s="1"/>
  <c r="U1268" i="1"/>
  <c r="Y1315" i="1"/>
  <c r="U1323" i="1"/>
  <c r="W1323" i="1" s="1"/>
  <c r="U1325" i="1"/>
  <c r="W1325" i="1" s="1"/>
  <c r="Y1230" i="1"/>
  <c r="J1247" i="1"/>
  <c r="T1284" i="1"/>
  <c r="U1275" i="1"/>
  <c r="U1265" i="1"/>
  <c r="W1265" i="1" s="1"/>
  <c r="W1287" i="1"/>
  <c r="AE1295" i="1"/>
  <c r="U1263" i="1"/>
  <c r="U1267" i="1"/>
  <c r="W1267" i="1" s="1"/>
  <c r="U1270" i="1"/>
  <c r="W1270" i="1" s="1"/>
  <c r="O1295" i="1"/>
  <c r="J1315" i="1"/>
  <c r="U1301" i="1"/>
  <c r="W1301" i="1" s="1"/>
  <c r="U1320" i="1"/>
  <c r="W1320" i="1" s="1"/>
  <c r="U1324" i="1"/>
  <c r="W1324" i="1" s="1"/>
  <c r="J1360" i="1"/>
  <c r="T1360" i="1"/>
  <c r="Y1383" i="1"/>
  <c r="Z1382" i="1" s="1"/>
  <c r="Z1401" i="1"/>
  <c r="Z1386" i="1"/>
  <c r="U1300" i="1"/>
  <c r="W1300" i="1" s="1"/>
  <c r="U1332" i="1"/>
  <c r="O1402" i="1"/>
  <c r="U1386" i="1"/>
  <c r="U1417" i="1"/>
  <c r="W1417" i="1" s="1"/>
  <c r="T1425" i="1"/>
  <c r="T1315" i="1"/>
  <c r="U1298" i="1"/>
  <c r="U1302" i="1"/>
  <c r="W1302" i="1" s="1"/>
  <c r="AE1329" i="1"/>
  <c r="Z1340" i="1"/>
  <c r="Z1339" i="1"/>
  <c r="Z1338" i="1"/>
  <c r="Z1337" i="1"/>
  <c r="Z1336" i="1"/>
  <c r="Z1335" i="1"/>
  <c r="Z1334" i="1"/>
  <c r="Z1333" i="1"/>
  <c r="Z1332" i="1"/>
  <c r="Z1368" i="1"/>
  <c r="Z1364" i="1"/>
  <c r="Z1388" i="1"/>
  <c r="Z1392" i="1"/>
  <c r="Z1396" i="1"/>
  <c r="Z1400" i="1"/>
  <c r="T1413" i="1"/>
  <c r="U1405" i="1"/>
  <c r="U1346" i="1"/>
  <c r="W1346" i="1" s="1"/>
  <c r="U1350" i="1"/>
  <c r="W1350" i="1" s="1"/>
  <c r="U1354" i="1"/>
  <c r="W1354" i="1" s="1"/>
  <c r="U1357" i="1"/>
  <c r="W1357" i="1" s="1"/>
  <c r="U1374" i="1"/>
  <c r="U1378" i="1"/>
  <c r="W1378" i="1" s="1"/>
  <c r="T1383" i="1"/>
  <c r="T1402" i="1"/>
  <c r="Z1390" i="1"/>
  <c r="Z1394" i="1"/>
  <c r="Z1398" i="1"/>
  <c r="Z1419" i="1"/>
  <c r="AE1425" i="1"/>
  <c r="O1360" i="1"/>
  <c r="U1347" i="1"/>
  <c r="W1347" i="1" s="1"/>
  <c r="U1351" i="1"/>
  <c r="W1351" i="1" s="1"/>
  <c r="U1355" i="1"/>
  <c r="W1355" i="1" s="1"/>
  <c r="U1356" i="1"/>
  <c r="W1356" i="1" s="1"/>
  <c r="AE1360" i="1"/>
  <c r="Y1360" i="1"/>
  <c r="Z1359" i="1" s="1"/>
  <c r="U1377" i="1"/>
  <c r="W1377" i="1" s="1"/>
  <c r="U1381" i="1"/>
  <c r="W1381" i="1" s="1"/>
  <c r="U1387" i="1"/>
  <c r="W1387" i="1" s="1"/>
  <c r="U1391" i="1"/>
  <c r="W1391" i="1" s="1"/>
  <c r="U1395" i="1"/>
  <c r="W1395" i="1" s="1"/>
  <c r="U1399" i="1"/>
  <c r="W1399" i="1" s="1"/>
  <c r="U1388" i="1"/>
  <c r="W1388" i="1" s="1"/>
  <c r="Z1389" i="1"/>
  <c r="U1392" i="1"/>
  <c r="W1392" i="1" s="1"/>
  <c r="Z1393" i="1"/>
  <c r="U1396" i="1"/>
  <c r="W1396" i="1" s="1"/>
  <c r="Z1397" i="1"/>
  <c r="U1400" i="1"/>
  <c r="W1400" i="1" s="1"/>
  <c r="Y1413" i="1"/>
  <c r="Z1387" i="1"/>
  <c r="U1390" i="1"/>
  <c r="W1390" i="1" s="1"/>
  <c r="Z1391" i="1"/>
  <c r="U1394" i="1"/>
  <c r="W1394" i="1" s="1"/>
  <c r="Z1395" i="1"/>
  <c r="U1398" i="1"/>
  <c r="W1398" i="1" s="1"/>
  <c r="Z1399" i="1"/>
  <c r="Z1422" i="1"/>
  <c r="Z254" i="1" l="1"/>
  <c r="Z258" i="1"/>
  <c r="Z883" i="1"/>
  <c r="Z102" i="1"/>
  <c r="Z100" i="1"/>
  <c r="Z925" i="1"/>
  <c r="Z418" i="1"/>
  <c r="Z1289" i="1"/>
  <c r="Z1069" i="1"/>
  <c r="Z603" i="1"/>
  <c r="Z640" i="1"/>
  <c r="Z694" i="1"/>
  <c r="Z693" i="1"/>
  <c r="Z841" i="1"/>
  <c r="Z718" i="1"/>
  <c r="Z637" i="1"/>
  <c r="Z555" i="1"/>
  <c r="Z554" i="1"/>
  <c r="Z532" i="1"/>
  <c r="Z446" i="1"/>
  <c r="Z438" i="1"/>
  <c r="Z443" i="1"/>
  <c r="Z431" i="1"/>
  <c r="Z442" i="1"/>
  <c r="Z434" i="1"/>
  <c r="Z448" i="1"/>
  <c r="Z439" i="1"/>
  <c r="Z430" i="1"/>
  <c r="Z279" i="1"/>
  <c r="Z282" i="1"/>
  <c r="Z277" i="1"/>
  <c r="Z280" i="1"/>
  <c r="Z274" i="1"/>
  <c r="Z155" i="1"/>
  <c r="Z161" i="1"/>
  <c r="Z130" i="1"/>
  <c r="Z129" i="1"/>
  <c r="Z124" i="1"/>
  <c r="Z34" i="1"/>
  <c r="Z18" i="1"/>
  <c r="Z11" i="1"/>
  <c r="W1425" i="1"/>
  <c r="X1424" i="1" s="1"/>
  <c r="AA1424" i="1" s="1"/>
  <c r="AB1424" i="1" s="1"/>
  <c r="Z965" i="1"/>
  <c r="Z420" i="1"/>
  <c r="Z184" i="1"/>
  <c r="Z244" i="1"/>
  <c r="Z200" i="1"/>
  <c r="Z188" i="1"/>
  <c r="Z1125" i="1"/>
  <c r="W1095" i="1"/>
  <c r="X1087" i="1" s="1"/>
  <c r="Z724" i="1"/>
  <c r="Z421" i="1"/>
  <c r="Z183" i="1"/>
  <c r="Z186" i="1"/>
  <c r="Z193" i="1"/>
  <c r="Z203" i="1"/>
  <c r="Z204" i="1"/>
  <c r="Z422" i="1"/>
  <c r="Z189" i="1"/>
  <c r="Z201" i="1"/>
  <c r="Z963" i="1"/>
  <c r="Z419" i="1"/>
  <c r="Z1328" i="1"/>
  <c r="Z967" i="1"/>
  <c r="Z1246" i="1"/>
  <c r="Z616" i="1"/>
  <c r="Z423" i="1"/>
  <c r="Z195" i="1"/>
  <c r="Z185" i="1"/>
  <c r="Z206" i="1"/>
  <c r="Z1117" i="1"/>
  <c r="Z416" i="1"/>
  <c r="Z424" i="1"/>
  <c r="Z191" i="1"/>
  <c r="Z194" i="1"/>
  <c r="Z208" i="1"/>
  <c r="Z202" i="1"/>
  <c r="Z205" i="1"/>
  <c r="Z417" i="1"/>
  <c r="Z187" i="1"/>
  <c r="Z190" i="1"/>
  <c r="Z885" i="1"/>
  <c r="Z78" i="1"/>
  <c r="Z25" i="1"/>
  <c r="Z13" i="1"/>
  <c r="Z132" i="1"/>
  <c r="Z135" i="1"/>
  <c r="Z127" i="1"/>
  <c r="Z1381" i="1"/>
  <c r="Z722" i="1"/>
  <c r="Z719" i="1"/>
  <c r="Z1293" i="1"/>
  <c r="Z721" i="1"/>
  <c r="Z623" i="1"/>
  <c r="Z627" i="1"/>
  <c r="Z1019" i="1"/>
  <c r="Z726" i="1"/>
  <c r="Z846" i="1"/>
  <c r="Z723" i="1"/>
  <c r="Z571" i="1"/>
  <c r="Z57" i="1"/>
  <c r="U38" i="1"/>
  <c r="Z1203" i="1"/>
  <c r="Z1154" i="1"/>
  <c r="Z951" i="1"/>
  <c r="W121" i="1"/>
  <c r="X113" i="1" s="1"/>
  <c r="U1295" i="1"/>
  <c r="Z1149" i="1"/>
  <c r="W1260" i="1"/>
  <c r="X1250" i="1" s="1"/>
  <c r="Z586" i="1"/>
  <c r="Z24" i="1"/>
  <c r="Z1093" i="1"/>
  <c r="AA1093" i="1" s="1"/>
  <c r="AB1093" i="1" s="1"/>
  <c r="Z1084" i="1"/>
  <c r="Z1092" i="1"/>
  <c r="Z1086" i="1"/>
  <c r="Z1081" i="1"/>
  <c r="Z734" i="1"/>
  <c r="Z741" i="1"/>
  <c r="Z777" i="1"/>
  <c r="Z766" i="1"/>
  <c r="Z769" i="1"/>
  <c r="Z765" i="1"/>
  <c r="Z1235" i="1"/>
  <c r="Z919" i="1"/>
  <c r="Z701" i="1"/>
  <c r="W413" i="1"/>
  <c r="X412" i="1" s="1"/>
  <c r="AA412" i="1" s="1"/>
  <c r="AB412" i="1" s="1"/>
  <c r="Z1319" i="1"/>
  <c r="Z1196" i="1"/>
  <c r="Z1078" i="1"/>
  <c r="AA1078" i="1" s="1"/>
  <c r="AB1078" i="1" s="1"/>
  <c r="Z1244" i="1"/>
  <c r="Z1076" i="1"/>
  <c r="Z1153" i="1"/>
  <c r="Z1027" i="1"/>
  <c r="Z1020" i="1"/>
  <c r="Z949" i="1"/>
  <c r="Z897" i="1"/>
  <c r="Z848" i="1"/>
  <c r="Z641" i="1"/>
  <c r="Z952" i="1"/>
  <c r="Z686" i="1"/>
  <c r="Z639" i="1"/>
  <c r="Z1062" i="1"/>
  <c r="Z445" i="1"/>
  <c r="Z542" i="1"/>
  <c r="Z437" i="1"/>
  <c r="Z849" i="1"/>
  <c r="Z541" i="1"/>
  <c r="Z763" i="1"/>
  <c r="Z46" i="1"/>
  <c r="Z146" i="1"/>
  <c r="Z142" i="1"/>
  <c r="Z68" i="1"/>
  <c r="Z88" i="1"/>
  <c r="Z245" i="1"/>
  <c r="Z1318" i="1"/>
  <c r="Z706" i="1"/>
  <c r="Z630" i="1"/>
  <c r="Z621" i="1"/>
  <c r="Z17" i="1"/>
  <c r="Z596" i="1"/>
  <c r="Z69" i="1"/>
  <c r="Z79" i="1"/>
  <c r="Z1367" i="1"/>
  <c r="Z1204" i="1"/>
  <c r="Z1061" i="1"/>
  <c r="Z707" i="1"/>
  <c r="Z1370" i="1"/>
  <c r="Z1366" i="1"/>
  <c r="Z1094" i="1"/>
  <c r="AA1094" i="1" s="1"/>
  <c r="AB1094" i="1" s="1"/>
  <c r="U1071" i="1"/>
  <c r="Z684" i="1"/>
  <c r="Z714" i="1"/>
  <c r="Z1067" i="1"/>
  <c r="Z449" i="1"/>
  <c r="Z441" i="1"/>
  <c r="Z685" i="1"/>
  <c r="Z433" i="1"/>
  <c r="Z436" i="1"/>
  <c r="Z144" i="1"/>
  <c r="Z140" i="1"/>
  <c r="Z447" i="1"/>
  <c r="Z83" i="1"/>
  <c r="Z92" i="1"/>
  <c r="Z882" i="1"/>
  <c r="Z16" i="1"/>
  <c r="Z622" i="1"/>
  <c r="Z15" i="1"/>
  <c r="Z12" i="1"/>
  <c r="Z879" i="1"/>
  <c r="Z217" i="1"/>
  <c r="Z1356" i="1"/>
  <c r="Z1346" i="1"/>
  <c r="Z764" i="1"/>
  <c r="Z772" i="1"/>
  <c r="Z870" i="1"/>
  <c r="Z540" i="1"/>
  <c r="Z954" i="1"/>
  <c r="Z614" i="1"/>
  <c r="Z33" i="1"/>
  <c r="Z529" i="1"/>
  <c r="Z74" i="1"/>
  <c r="Z66" i="1"/>
  <c r="Z872" i="1"/>
  <c r="Z246" i="1"/>
  <c r="U249" i="1"/>
  <c r="Z1241" i="1"/>
  <c r="U1425" i="1"/>
  <c r="Z1348" i="1"/>
  <c r="Z1423" i="1"/>
  <c r="Z1347" i="1"/>
  <c r="Z1345" i="1"/>
  <c r="Z1374" i="1"/>
  <c r="Z1305" i="1"/>
  <c r="Z1313" i="1"/>
  <c r="Z1312" i="1"/>
  <c r="Z1234" i="1"/>
  <c r="Z1053" i="1"/>
  <c r="Z1045" i="1"/>
  <c r="Z1051" i="1"/>
  <c r="Z957" i="1"/>
  <c r="Z920" i="1"/>
  <c r="Z950" i="1"/>
  <c r="Z776" i="1"/>
  <c r="Z799" i="1"/>
  <c r="Z762" i="1"/>
  <c r="Z582" i="1"/>
  <c r="Z1063" i="1"/>
  <c r="Z1052" i="1"/>
  <c r="Z527" i="1"/>
  <c r="Z477" i="1"/>
  <c r="Z465" i="1"/>
  <c r="Z557" i="1"/>
  <c r="U522" i="1"/>
  <c r="Z873" i="1"/>
  <c r="Z530" i="1"/>
  <c r="Z773" i="1"/>
  <c r="Z295" i="1"/>
  <c r="Z1048" i="1"/>
  <c r="Z552" i="1"/>
  <c r="Z275" i="1"/>
  <c r="Z32" i="1"/>
  <c r="Z962" i="1"/>
  <c r="Z615" i="1"/>
  <c r="Z471" i="1"/>
  <c r="Z72" i="1"/>
  <c r="Z868" i="1"/>
  <c r="Z475" i="1"/>
  <c r="Z286" i="1"/>
  <c r="Z278" i="1"/>
  <c r="Z85" i="1"/>
  <c r="Z89" i="1"/>
  <c r="Z93" i="1"/>
  <c r="U283" i="1"/>
  <c r="Z240" i="1"/>
  <c r="Z241" i="1"/>
  <c r="Z917" i="1"/>
  <c r="Z839" i="1"/>
  <c r="Z890" i="1"/>
  <c r="W757" i="1"/>
  <c r="X756" i="1" s="1"/>
  <c r="U933" i="1"/>
  <c r="Z886" i="1"/>
  <c r="Z65" i="1"/>
  <c r="U993" i="1"/>
  <c r="Z77" i="1"/>
  <c r="Z913" i="1"/>
  <c r="Z840" i="1"/>
  <c r="Z915" i="1"/>
  <c r="Z67" i="1"/>
  <c r="Z700" i="1"/>
  <c r="Z837" i="1"/>
  <c r="W1371" i="1"/>
  <c r="X1363" i="1" s="1"/>
  <c r="AA1363" i="1" s="1"/>
  <c r="AB1363" i="1" s="1"/>
  <c r="Z1418" i="1"/>
  <c r="Z1417" i="1"/>
  <c r="Z474" i="1"/>
  <c r="W374" i="1"/>
  <c r="X372" i="1" s="1"/>
  <c r="AA372" i="1" s="1"/>
  <c r="AB372" i="1" s="1"/>
  <c r="Z771" i="1"/>
  <c r="Z302" i="1"/>
  <c r="Z247" i="1"/>
  <c r="U1042" i="1"/>
  <c r="Z911" i="1"/>
  <c r="U95" i="1"/>
  <c r="Z937" i="1"/>
  <c r="Z37" i="1"/>
  <c r="Z1420" i="1"/>
  <c r="Z1416" i="1"/>
  <c r="Z1375" i="1"/>
  <c r="Z1421" i="1"/>
  <c r="Z1380" i="1"/>
  <c r="Z1355" i="1"/>
  <c r="Z1207" i="1"/>
  <c r="Z1050" i="1"/>
  <c r="Z1070" i="1"/>
  <c r="Z1263" i="1"/>
  <c r="Z955" i="1"/>
  <c r="Z770" i="1"/>
  <c r="Z768" i="1"/>
  <c r="Z760" i="1"/>
  <c r="Z1066" i="1"/>
  <c r="Z929" i="1"/>
  <c r="Z867" i="1"/>
  <c r="Z551" i="1"/>
  <c r="Z559" i="1"/>
  <c r="Z543" i="1"/>
  <c r="Z468" i="1"/>
  <c r="Z767" i="1"/>
  <c r="Z558" i="1"/>
  <c r="Z407" i="1"/>
  <c r="Z467" i="1"/>
  <c r="Z273" i="1"/>
  <c r="Z35" i="1"/>
  <c r="Z31" i="1"/>
  <c r="Z297" i="1"/>
  <c r="Z70" i="1"/>
  <c r="Z276" i="1"/>
  <c r="Z86" i="1"/>
  <c r="Z90" i="1"/>
  <c r="Z242" i="1"/>
  <c r="Z243" i="1"/>
  <c r="Z1178" i="1"/>
  <c r="Z909" i="1"/>
  <c r="Z832" i="1"/>
  <c r="U795" i="1"/>
  <c r="W522" i="1"/>
  <c r="X521" i="1" s="1"/>
  <c r="AA521" i="1" s="1"/>
  <c r="AB521" i="1" s="1"/>
  <c r="Z73" i="1"/>
  <c r="Z75" i="1"/>
  <c r="Z1369" i="1"/>
  <c r="Z1365" i="1"/>
  <c r="Z733" i="1"/>
  <c r="Z731" i="1"/>
  <c r="Z732" i="1"/>
  <c r="Z1314" i="1"/>
  <c r="Z1308" i="1"/>
  <c r="Z1299" i="1"/>
  <c r="Z1310" i="1"/>
  <c r="Z1304" i="1"/>
  <c r="Z1298" i="1"/>
  <c r="X1366" i="1"/>
  <c r="AA1366" i="1" s="1"/>
  <c r="AB1366" i="1" s="1"/>
  <c r="X373" i="1"/>
  <c r="AA373" i="1" s="1"/>
  <c r="AB373" i="1" s="1"/>
  <c r="X1421" i="1"/>
  <c r="U978" i="1"/>
  <c r="Z649" i="1"/>
  <c r="Z401" i="1"/>
  <c r="Z399" i="1"/>
  <c r="Z397" i="1"/>
  <c r="Z395" i="1"/>
  <c r="Z393" i="1"/>
  <c r="Z391" i="1"/>
  <c r="Z396" i="1"/>
  <c r="Z402" i="1"/>
  <c r="Z394" i="1"/>
  <c r="Z1026" i="1"/>
  <c r="U1260" i="1"/>
  <c r="Z1017" i="1"/>
  <c r="U876" i="1"/>
  <c r="Z730" i="1"/>
  <c r="W924" i="1"/>
  <c r="W933" i="1" s="1"/>
  <c r="X924" i="1" s="1"/>
  <c r="U413" i="1"/>
  <c r="Z683" i="1"/>
  <c r="Z461" i="1"/>
  <c r="U121" i="1"/>
  <c r="W62" i="1"/>
  <c r="X58" i="1" s="1"/>
  <c r="Z259" i="1"/>
  <c r="Z1239" i="1"/>
  <c r="Z1237" i="1"/>
  <c r="Z1287" i="1"/>
  <c r="Z1290" i="1"/>
  <c r="Z1291" i="1"/>
  <c r="W1098" i="1"/>
  <c r="U1114" i="1"/>
  <c r="Z939" i="1"/>
  <c r="Z1269" i="1"/>
  <c r="Z1023" i="1"/>
  <c r="Z1002" i="1"/>
  <c r="Z1024" i="1"/>
  <c r="Z1022" i="1"/>
  <c r="Z971" i="1"/>
  <c r="Z738" i="1"/>
  <c r="Z692" i="1"/>
  <c r="Z1021" i="1"/>
  <c r="Z690" i="1"/>
  <c r="Z972" i="1"/>
  <c r="Z866" i="1"/>
  <c r="Z504" i="1"/>
  <c r="Z473" i="1"/>
  <c r="Z735" i="1"/>
  <c r="Z689" i="1"/>
  <c r="U680" i="1"/>
  <c r="Z538" i="1"/>
  <c r="W1032" i="1"/>
  <c r="W1042" i="1" s="1"/>
  <c r="Z869" i="1"/>
  <c r="Z539" i="1"/>
  <c r="U495" i="1"/>
  <c r="Z476" i="1"/>
  <c r="W981" i="1"/>
  <c r="W993" i="1" s="1"/>
  <c r="U757" i="1"/>
  <c r="Z613" i="1"/>
  <c r="Z459" i="1"/>
  <c r="U344" i="1"/>
  <c r="Z120" i="1"/>
  <c r="Z98" i="1"/>
  <c r="Z667" i="1"/>
  <c r="Z610" i="1"/>
  <c r="Z112" i="1"/>
  <c r="Z611" i="1"/>
  <c r="U547" i="1"/>
  <c r="Z457" i="1"/>
  <c r="Z612" i="1"/>
  <c r="U404" i="1"/>
  <c r="U366" i="1"/>
  <c r="Z107" i="1"/>
  <c r="Z99" i="1"/>
  <c r="Z26" i="1"/>
  <c r="Z126" i="1"/>
  <c r="Z134" i="1"/>
  <c r="Z131" i="1"/>
  <c r="U326" i="1"/>
  <c r="Z252" i="1"/>
  <c r="Z256" i="1"/>
  <c r="Z1068" i="1"/>
  <c r="Z1064" i="1"/>
  <c r="Z854" i="1"/>
  <c r="Z856" i="1"/>
  <c r="Z858" i="1"/>
  <c r="Z860" i="1"/>
  <c r="Z938" i="1"/>
  <c r="Z599" i="1"/>
  <c r="Z591" i="1"/>
  <c r="Z595" i="1"/>
  <c r="Z597" i="1"/>
  <c r="Z601" i="1"/>
  <c r="Z593" i="1"/>
  <c r="Z861" i="1"/>
  <c r="Z594" i="1"/>
  <c r="Z592" i="1"/>
  <c r="Z600" i="1"/>
  <c r="Z631" i="1"/>
  <c r="Z498" i="1"/>
  <c r="X1422" i="1"/>
  <c r="AA1422" i="1" s="1"/>
  <c r="AB1422" i="1" s="1"/>
  <c r="X1416" i="1"/>
  <c r="X1419" i="1"/>
  <c r="AA1419" i="1" s="1"/>
  <c r="AB1419" i="1" s="1"/>
  <c r="U1371" i="1"/>
  <c r="U1178" i="1"/>
  <c r="Z740" i="1"/>
  <c r="Z739" i="1"/>
  <c r="Z691" i="1"/>
  <c r="W495" i="1"/>
  <c r="X487" i="1" s="1"/>
  <c r="U509" i="1"/>
  <c r="Z255" i="1"/>
  <c r="Z113" i="1"/>
  <c r="AA113" i="1" s="1"/>
  <c r="AB113" i="1" s="1"/>
  <c r="Z1243" i="1"/>
  <c r="Z1294" i="1"/>
  <c r="Z944" i="1"/>
  <c r="Z943" i="1"/>
  <c r="Z941" i="1"/>
  <c r="Z942" i="1"/>
  <c r="Z940" i="1"/>
  <c r="Z632" i="1"/>
  <c r="Z626" i="1"/>
  <c r="Z625" i="1"/>
  <c r="Z628" i="1"/>
  <c r="Z624" i="1"/>
  <c r="X1420" i="1"/>
  <c r="Z1236" i="1"/>
  <c r="Z1238" i="1"/>
  <c r="Z1151" i="1"/>
  <c r="X1418" i="1"/>
  <c r="Z1379" i="1"/>
  <c r="Z1376" i="1"/>
  <c r="Z1377" i="1"/>
  <c r="Z1378" i="1"/>
  <c r="Z1264" i="1"/>
  <c r="Z1266" i="1"/>
  <c r="Z1270" i="1"/>
  <c r="Z1240" i="1"/>
  <c r="Z1242" i="1"/>
  <c r="Z1265" i="1"/>
  <c r="Z1197" i="1"/>
  <c r="Z1155" i="1"/>
  <c r="Z1150" i="1"/>
  <c r="U1157" i="1"/>
  <c r="Z1018" i="1"/>
  <c r="Z975" i="1"/>
  <c r="Z953" i="1"/>
  <c r="Z1267" i="1"/>
  <c r="Z1210" i="1"/>
  <c r="Z973" i="1"/>
  <c r="Z1208" i="1"/>
  <c r="Z1025" i="1"/>
  <c r="U891" i="1"/>
  <c r="Z801" i="1"/>
  <c r="Z736" i="1"/>
  <c r="Z688" i="1"/>
  <c r="Z580" i="1"/>
  <c r="Z948" i="1"/>
  <c r="Z573" i="1"/>
  <c r="Z871" i="1"/>
  <c r="Z695" i="1"/>
  <c r="Z687" i="1"/>
  <c r="Z546" i="1"/>
  <c r="Z528" i="1"/>
  <c r="Z501" i="1"/>
  <c r="Z478" i="1"/>
  <c r="Z976" i="1"/>
  <c r="Z845" i="1"/>
  <c r="U618" i="1"/>
  <c r="Z545" i="1"/>
  <c r="Z537" i="1"/>
  <c r="Z526" i="1"/>
  <c r="Z403" i="1"/>
  <c r="Z609" i="1"/>
  <c r="Z455" i="1"/>
  <c r="Z646" i="1"/>
  <c r="Z525" i="1"/>
  <c r="Z460" i="1"/>
  <c r="U374" i="1"/>
  <c r="Z105" i="1"/>
  <c r="Z607" i="1"/>
  <c r="U197" i="1"/>
  <c r="Z104" i="1"/>
  <c r="Z608" i="1"/>
  <c r="Z458" i="1"/>
  <c r="Z261" i="1"/>
  <c r="Z215" i="1"/>
  <c r="Z114" i="1"/>
  <c r="Z23" i="1"/>
  <c r="Z128" i="1"/>
  <c r="Z125" i="1"/>
  <c r="Z253" i="1"/>
  <c r="Z117" i="1"/>
  <c r="Z1323" i="1"/>
  <c r="Z1325" i="1"/>
  <c r="Z1320" i="1"/>
  <c r="Z1324" i="1"/>
  <c r="Z1321" i="1"/>
  <c r="Z1292" i="1"/>
  <c r="Z857" i="1"/>
  <c r="Z629" i="1"/>
  <c r="Z859" i="1"/>
  <c r="Z855" i="1"/>
  <c r="Z712" i="1"/>
  <c r="Z710" i="1"/>
  <c r="Z711" i="1"/>
  <c r="Z709" i="1"/>
  <c r="Z704" i="1"/>
  <c r="Z702" i="1"/>
  <c r="Z705" i="1"/>
  <c r="Z708" i="1"/>
  <c r="Z149" i="1"/>
  <c r="Z888" i="1"/>
  <c r="Z881" i="1"/>
  <c r="Z887" i="1"/>
  <c r="Z880" i="1"/>
  <c r="Z914" i="1"/>
  <c r="Z916" i="1"/>
  <c r="Z908" i="1"/>
  <c r="Z912" i="1"/>
  <c r="Z910" i="1"/>
  <c r="Z918" i="1"/>
  <c r="Z598" i="1"/>
  <c r="Z400" i="1"/>
  <c r="Z398" i="1"/>
  <c r="Z1411" i="1"/>
  <c r="Z1409" i="1"/>
  <c r="Z1405" i="1"/>
  <c r="Z1410" i="1"/>
  <c r="Z1406" i="1"/>
  <c r="Z1408" i="1"/>
  <c r="Z1407" i="1"/>
  <c r="Z1227" i="1"/>
  <c r="Z1223" i="1"/>
  <c r="Z1219" i="1"/>
  <c r="Z1215" i="1"/>
  <c r="Z1225" i="1"/>
  <c r="Z1221" i="1"/>
  <c r="Z1217" i="1"/>
  <c r="Z1220" i="1"/>
  <c r="Z1218" i="1"/>
  <c r="Z1226" i="1"/>
  <c r="Z1224" i="1"/>
  <c r="Z1222" i="1"/>
  <c r="Z1216" i="1"/>
  <c r="Z1214" i="1"/>
  <c r="U1230" i="1"/>
  <c r="W1214" i="1"/>
  <c r="Z1190" i="1"/>
  <c r="Z1188" i="1"/>
  <c r="Z1186" i="1"/>
  <c r="Z1184" i="1"/>
  <c r="Z1191" i="1"/>
  <c r="Z1189" i="1"/>
  <c r="Z1187" i="1"/>
  <c r="Z1185" i="1"/>
  <c r="U1095" i="1"/>
  <c r="W1071" i="1"/>
  <c r="X1061" i="1" s="1"/>
  <c r="U959" i="1"/>
  <c r="W948" i="1"/>
  <c r="Z677" i="1"/>
  <c r="Z675" i="1"/>
  <c r="Z673" i="1"/>
  <c r="Z678" i="1"/>
  <c r="Z676" i="1"/>
  <c r="Z674" i="1"/>
  <c r="Z672" i="1"/>
  <c r="Z752" i="1"/>
  <c r="Z751" i="1"/>
  <c r="Z750" i="1"/>
  <c r="Z749" i="1"/>
  <c r="Z754" i="1"/>
  <c r="Z753" i="1"/>
  <c r="Z746" i="1"/>
  <c r="Z755" i="1"/>
  <c r="Z747" i="1"/>
  <c r="Z748" i="1"/>
  <c r="Z817" i="1"/>
  <c r="Z810" i="1"/>
  <c r="Z821" i="1"/>
  <c r="Z828" i="1"/>
  <c r="Z813" i="1"/>
  <c r="Z822" i="1"/>
  <c r="Z825" i="1"/>
  <c r="Z814" i="1"/>
  <c r="Z823" i="1"/>
  <c r="Z819" i="1"/>
  <c r="Z815" i="1"/>
  <c r="Z816" i="1"/>
  <c r="U562" i="1"/>
  <c r="W550" i="1"/>
  <c r="W197" i="1"/>
  <c r="U136" i="1"/>
  <c r="W124" i="1"/>
  <c r="Z381" i="1"/>
  <c r="Z380" i="1"/>
  <c r="Z379" i="1"/>
  <c r="Z378" i="1"/>
  <c r="Z377" i="1"/>
  <c r="Z387" i="1"/>
  <c r="Z333" i="1"/>
  <c r="W366" i="1"/>
  <c r="U262" i="1"/>
  <c r="W252" i="1"/>
  <c r="U62" i="1"/>
  <c r="W53" i="1"/>
  <c r="X46" i="1" s="1"/>
  <c r="AA46" i="1" s="1"/>
  <c r="AB46" i="1" s="1"/>
  <c r="X116" i="1"/>
  <c r="X115" i="1"/>
  <c r="Z1341" i="1"/>
  <c r="Z1142" i="1"/>
  <c r="Z1131" i="1"/>
  <c r="Z1119" i="1"/>
  <c r="Z990" i="1"/>
  <c r="Z988" i="1"/>
  <c r="Z986" i="1"/>
  <c r="Z984" i="1"/>
  <c r="Z982" i="1"/>
  <c r="Z991" i="1"/>
  <c r="Z985" i="1"/>
  <c r="Z981" i="1"/>
  <c r="Z983" i="1"/>
  <c r="Z987" i="1"/>
  <c r="W1157" i="1"/>
  <c r="Z1077" i="1"/>
  <c r="Z1134" i="1"/>
  <c r="Z1105" i="1"/>
  <c r="Z1124" i="1"/>
  <c r="W845" i="1"/>
  <c r="U851" i="1"/>
  <c r="Z1139" i="1"/>
  <c r="Z793" i="1"/>
  <c r="Z792" i="1"/>
  <c r="Z785" i="1"/>
  <c r="Z784" i="1"/>
  <c r="Z791" i="1"/>
  <c r="Z790" i="1"/>
  <c r="Z783" i="1"/>
  <c r="Z782" i="1"/>
  <c r="Z787" i="1"/>
  <c r="Z786" i="1"/>
  <c r="Z789" i="1"/>
  <c r="Z781" i="1"/>
  <c r="Z788" i="1"/>
  <c r="U743" i="1"/>
  <c r="W730" i="1"/>
  <c r="W565" i="1"/>
  <c r="U575" i="1"/>
  <c r="Z827" i="1"/>
  <c r="W778" i="1"/>
  <c r="W680" i="1"/>
  <c r="X672" i="1" s="1"/>
  <c r="X518" i="1"/>
  <c r="X516" i="1"/>
  <c r="X514" i="1"/>
  <c r="X512" i="1"/>
  <c r="X519" i="1"/>
  <c r="X513" i="1"/>
  <c r="W621" i="1"/>
  <c r="U633" i="1"/>
  <c r="Z519" i="1"/>
  <c r="Z517" i="1"/>
  <c r="Z515" i="1"/>
  <c r="Z513" i="1"/>
  <c r="Z514" i="1"/>
  <c r="Z516" i="1"/>
  <c r="Z518" i="1"/>
  <c r="Z512" i="1"/>
  <c r="Z503" i="1"/>
  <c r="U452" i="1"/>
  <c r="W430" i="1"/>
  <c r="Z894" i="1"/>
  <c r="W578" i="1"/>
  <c r="U588" i="1"/>
  <c r="Z339" i="1"/>
  <c r="Z296" i="1"/>
  <c r="Z49" i="1"/>
  <c r="W1329" i="1"/>
  <c r="X1319" i="1" s="1"/>
  <c r="W591" i="1"/>
  <c r="U604" i="1"/>
  <c r="Z566" i="1"/>
  <c r="Z382" i="1"/>
  <c r="Z337" i="1"/>
  <c r="Z220" i="1"/>
  <c r="Z212" i="1"/>
  <c r="X371" i="1"/>
  <c r="AA371" i="1" s="1"/>
  <c r="AB371" i="1" s="1"/>
  <c r="Z265" i="1"/>
  <c r="W225" i="1"/>
  <c r="U237" i="1"/>
  <c r="W164" i="1"/>
  <c r="X153" i="1" s="1"/>
  <c r="W98" i="1"/>
  <c r="U109" i="1"/>
  <c r="X118" i="1"/>
  <c r="AA1418" i="1"/>
  <c r="AB1418" i="1" s="1"/>
  <c r="Z1352" i="1"/>
  <c r="Z1344" i="1"/>
  <c r="X1370" i="1"/>
  <c r="AA1370" i="1" s="1"/>
  <c r="AB1370" i="1" s="1"/>
  <c r="Z1351" i="1"/>
  <c r="W1405" i="1"/>
  <c r="U1413" i="1"/>
  <c r="Z1353" i="1"/>
  <c r="X1367" i="1"/>
  <c r="AA1367" i="1" s="1"/>
  <c r="AB1367" i="1" s="1"/>
  <c r="U1341" i="1"/>
  <c r="W1332" i="1"/>
  <c r="U1329" i="1"/>
  <c r="W1295" i="1"/>
  <c r="X1287" i="1" s="1"/>
  <c r="Z1306" i="1"/>
  <c r="Z1302" i="1"/>
  <c r="Z1307" i="1"/>
  <c r="Z1121" i="1"/>
  <c r="Z1090" i="1"/>
  <c r="Z1082" i="1"/>
  <c r="Z1309" i="1"/>
  <c r="Z1088" i="1"/>
  <c r="Z1080" i="1"/>
  <c r="Z1354" i="1"/>
  <c r="Z1209" i="1"/>
  <c r="Z1205" i="1"/>
  <c r="Z1201" i="1"/>
  <c r="Z1182" i="1"/>
  <c r="Z1152" i="1"/>
  <c r="Z1148" i="1"/>
  <c r="U1029" i="1"/>
  <c r="W1017" i="1"/>
  <c r="Z998" i="1"/>
  <c r="Z1126" i="1"/>
  <c r="Z1089" i="1"/>
  <c r="Z1108" i="1"/>
  <c r="Z1104" i="1"/>
  <c r="Z1100" i="1"/>
  <c r="Z1000" i="1"/>
  <c r="W978" i="1"/>
  <c r="X973" i="1" s="1"/>
  <c r="AA973" i="1" s="1"/>
  <c r="AB973" i="1" s="1"/>
  <c r="Z901" i="1"/>
  <c r="Z1229" i="1"/>
  <c r="Z1120" i="1"/>
  <c r="W894" i="1"/>
  <c r="U904" i="1"/>
  <c r="Z1206" i="1"/>
  <c r="Z1202" i="1"/>
  <c r="Z1087" i="1"/>
  <c r="W1008" i="1"/>
  <c r="U1014" i="1"/>
  <c r="W876" i="1"/>
  <c r="X866" i="1" s="1"/>
  <c r="Z812" i="1"/>
  <c r="U778" i="1"/>
  <c r="U727" i="1"/>
  <c r="W718" i="1"/>
  <c r="Z659" i="1"/>
  <c r="U643" i="1"/>
  <c r="W636" i="1"/>
  <c r="Z1075" i="1"/>
  <c r="Z997" i="1"/>
  <c r="W962" i="1"/>
  <c r="U968" i="1"/>
  <c r="Z803" i="1"/>
  <c r="W700" i="1"/>
  <c r="U715" i="1"/>
  <c r="Z578" i="1"/>
  <c r="Z469" i="1"/>
  <c r="Z956" i="1"/>
  <c r="Z930" i="1"/>
  <c r="Z583" i="1"/>
  <c r="Z470" i="1"/>
  <c r="Z928" i="1"/>
  <c r="Z847" i="1"/>
  <c r="Z802" i="1"/>
  <c r="Z794" i="1"/>
  <c r="W646" i="1"/>
  <c r="U660" i="1"/>
  <c r="Z585" i="1"/>
  <c r="Z472" i="1"/>
  <c r="Z931" i="1"/>
  <c r="Z902" i="1"/>
  <c r="X748" i="1"/>
  <c r="Z665" i="1"/>
  <c r="W377" i="1"/>
  <c r="U388" i="1"/>
  <c r="Z335" i="1"/>
  <c r="Z303" i="1"/>
  <c r="Z287" i="1"/>
  <c r="Z218" i="1"/>
  <c r="Z648" i="1"/>
  <c r="W482" i="1"/>
  <c r="X475" i="1" s="1"/>
  <c r="Z409" i="1"/>
  <c r="U307" i="1"/>
  <c r="W286" i="1"/>
  <c r="Z233" i="1"/>
  <c r="Z231" i="1"/>
  <c r="Z229" i="1"/>
  <c r="Z227" i="1"/>
  <c r="Z225" i="1"/>
  <c r="Z234" i="1"/>
  <c r="Z232" i="1"/>
  <c r="Z230" i="1"/>
  <c r="Z228" i="1"/>
  <c r="Z226" i="1"/>
  <c r="Z213" i="1"/>
  <c r="W167" i="1"/>
  <c r="U180" i="1"/>
  <c r="W821" i="1"/>
  <c r="Z506" i="1"/>
  <c r="W455" i="1"/>
  <c r="U462" i="1"/>
  <c r="Z411" i="1"/>
  <c r="Z341" i="1"/>
  <c r="Z305" i="1"/>
  <c r="Z289" i="1"/>
  <c r="Z266" i="1"/>
  <c r="U697" i="1"/>
  <c r="W683" i="1"/>
  <c r="W509" i="1"/>
  <c r="X505" i="1" s="1"/>
  <c r="X410" i="1"/>
  <c r="W404" i="1"/>
  <c r="X391" i="1" s="1"/>
  <c r="Z374" i="1"/>
  <c r="Z342" i="1"/>
  <c r="Z294" i="1"/>
  <c r="Z219" i="1"/>
  <c r="W95" i="1"/>
  <c r="X83" i="1" s="1"/>
  <c r="Z51" i="1"/>
  <c r="Z43" i="1"/>
  <c r="Z118" i="1"/>
  <c r="Z59" i="1"/>
  <c r="W28" i="1"/>
  <c r="X117" i="1"/>
  <c r="U164" i="1"/>
  <c r="X114" i="1"/>
  <c r="U53" i="1"/>
  <c r="W1360" i="1"/>
  <c r="X1356" i="1" s="1"/>
  <c r="AA1356" i="1" s="1"/>
  <c r="AB1356" i="1" s="1"/>
  <c r="Z1283" i="1"/>
  <c r="Z1280" i="1"/>
  <c r="Z1279" i="1"/>
  <c r="Z1276" i="1"/>
  <c r="Z1278" i="1"/>
  <c r="Z1277" i="1"/>
  <c r="Z1275" i="1"/>
  <c r="U1211" i="1"/>
  <c r="W1196" i="1"/>
  <c r="W1131" i="1"/>
  <c r="U1144" i="1"/>
  <c r="Z1118" i="1"/>
  <c r="Z1110" i="1"/>
  <c r="Z1106" i="1"/>
  <c r="Z1102" i="1"/>
  <c r="U1058" i="1"/>
  <c r="W1045" i="1"/>
  <c r="W1178" i="1"/>
  <c r="Z1091" i="1"/>
  <c r="W936" i="1"/>
  <c r="U945" i="1"/>
  <c r="U842" i="1"/>
  <c r="W832" i="1"/>
  <c r="W907" i="1"/>
  <c r="U921" i="1"/>
  <c r="Z569" i="1"/>
  <c r="Z572" i="1"/>
  <c r="Z1412" i="1"/>
  <c r="Z900" i="1"/>
  <c r="W11" i="1"/>
  <c r="U19" i="1"/>
  <c r="W795" i="1"/>
  <c r="X781" i="1" s="1"/>
  <c r="Z334" i="1"/>
  <c r="Z47" i="1"/>
  <c r="W344" i="1"/>
  <c r="X335" i="1" s="1"/>
  <c r="U1383" i="1"/>
  <c r="W1374" i="1"/>
  <c r="U1315" i="1"/>
  <c r="W1298" i="1"/>
  <c r="W1386" i="1"/>
  <c r="U1402" i="1"/>
  <c r="X1369" i="1"/>
  <c r="AA1369" i="1" s="1"/>
  <c r="AB1369" i="1" s="1"/>
  <c r="Z1402" i="1"/>
  <c r="U1360" i="1"/>
  <c r="X1368" i="1"/>
  <c r="AA1368" i="1" s="1"/>
  <c r="AB1368" i="1" s="1"/>
  <c r="U1247" i="1"/>
  <c r="W1233" i="1"/>
  <c r="Z1311" i="1"/>
  <c r="Z1281" i="1"/>
  <c r="Z1183" i="1"/>
  <c r="Z1039" i="1"/>
  <c r="Z1037" i="1"/>
  <c r="Z1035" i="1"/>
  <c r="Z1033" i="1"/>
  <c r="Z1040" i="1"/>
  <c r="Z1036" i="1"/>
  <c r="Z1032" i="1"/>
  <c r="Z1038" i="1"/>
  <c r="Z1034" i="1"/>
  <c r="Z999" i="1"/>
  <c r="Z1109" i="1"/>
  <c r="Z1101" i="1"/>
  <c r="Z1098" i="1"/>
  <c r="Z1140" i="1"/>
  <c r="Z895" i="1"/>
  <c r="W891" i="1"/>
  <c r="X879" i="1" s="1"/>
  <c r="Z820" i="1"/>
  <c r="Z664" i="1"/>
  <c r="Z1137" i="1"/>
  <c r="Z1083" i="1"/>
  <c r="Z666" i="1"/>
  <c r="W1117" i="1"/>
  <c r="U1128" i="1"/>
  <c r="Z804" i="1"/>
  <c r="Z798" i="1"/>
  <c r="U669" i="1"/>
  <c r="W663" i="1"/>
  <c r="Z570" i="1"/>
  <c r="Z490" i="1"/>
  <c r="Z488" i="1"/>
  <c r="Z486" i="1"/>
  <c r="Z487" i="1"/>
  <c r="Z489" i="1"/>
  <c r="Z491" i="1"/>
  <c r="Z485" i="1"/>
  <c r="Z565" i="1"/>
  <c r="Z291" i="1"/>
  <c r="Z42" i="1"/>
  <c r="Z657" i="1"/>
  <c r="Z655" i="1"/>
  <c r="Z653" i="1"/>
  <c r="Z651" i="1"/>
  <c r="Z658" i="1"/>
  <c r="Z656" i="1"/>
  <c r="Z654" i="1"/>
  <c r="Z652" i="1"/>
  <c r="Z650" i="1"/>
  <c r="Z502" i="1"/>
  <c r="Z336" i="1"/>
  <c r="Z304" i="1"/>
  <c r="Z288" i="1"/>
  <c r="Z41" i="1"/>
  <c r="Z896" i="1"/>
  <c r="Z663" i="1"/>
  <c r="Z301" i="1"/>
  <c r="Z44" i="1"/>
  <c r="Z330" i="1"/>
  <c r="Z298" i="1"/>
  <c r="X119" i="1"/>
  <c r="AA119" i="1" s="1"/>
  <c r="AB119" i="1" s="1"/>
  <c r="W326" i="1"/>
  <c r="X310" i="1" s="1"/>
  <c r="Z58" i="1"/>
  <c r="W249" i="1"/>
  <c r="W38" i="1"/>
  <c r="X31" i="1" s="1"/>
  <c r="Z1425" i="1"/>
  <c r="Z1349" i="1"/>
  <c r="X1423" i="1"/>
  <c r="X1417" i="1"/>
  <c r="X1365" i="1"/>
  <c r="AA1365" i="1" s="1"/>
  <c r="AB1365" i="1" s="1"/>
  <c r="Z1301" i="1"/>
  <c r="Z1357" i="1"/>
  <c r="U1272" i="1"/>
  <c r="W1263" i="1"/>
  <c r="X1364" i="1"/>
  <c r="AA1364" i="1" s="1"/>
  <c r="AB1364" i="1" s="1"/>
  <c r="U1284" i="1"/>
  <c r="W1275" i="1"/>
  <c r="Z1228" i="1"/>
  <c r="Z1300" i="1"/>
  <c r="Z1303" i="1"/>
  <c r="Z1200" i="1"/>
  <c r="Z1192" i="1"/>
  <c r="Z1198" i="1"/>
  <c r="Z1123" i="1"/>
  <c r="Z1350" i="1"/>
  <c r="Z1181" i="1"/>
  <c r="Z1147" i="1"/>
  <c r="Z1113" i="1"/>
  <c r="U1005" i="1"/>
  <c r="W996" i="1"/>
  <c r="Z1122" i="1"/>
  <c r="Z1085" i="1"/>
  <c r="Z1003" i="1"/>
  <c r="Z1138" i="1"/>
  <c r="Z1111" i="1"/>
  <c r="Z1107" i="1"/>
  <c r="Z1103" i="1"/>
  <c r="Z1012" i="1"/>
  <c r="Z1010" i="1"/>
  <c r="Z1008" i="1"/>
  <c r="Z1011" i="1"/>
  <c r="Z1009" i="1"/>
  <c r="Z996" i="1"/>
  <c r="W1181" i="1"/>
  <c r="U1193" i="1"/>
  <c r="Z1136" i="1"/>
  <c r="Z1074" i="1"/>
  <c r="Z899" i="1"/>
  <c r="Z1135" i="1"/>
  <c r="Z1001" i="1"/>
  <c r="Z805" i="1"/>
  <c r="Z679" i="1"/>
  <c r="Z584" i="1"/>
  <c r="Z568" i="1"/>
  <c r="Z1133" i="1"/>
  <c r="U807" i="1"/>
  <c r="W798" i="1"/>
  <c r="Z636" i="1"/>
  <c r="U534" i="1"/>
  <c r="W525" i="1"/>
  <c r="X506" i="1"/>
  <c r="Z500" i="1"/>
  <c r="Z384" i="1"/>
  <c r="Z926" i="1"/>
  <c r="Z811" i="1"/>
  <c r="Z756" i="1"/>
  <c r="AA756" i="1" s="1"/>
  <c r="AB756" i="1" s="1"/>
  <c r="Z579" i="1"/>
  <c r="Z505" i="1"/>
  <c r="Z466" i="1"/>
  <c r="Z383" i="1"/>
  <c r="Z924" i="1"/>
  <c r="W854" i="1"/>
  <c r="U863" i="1"/>
  <c r="Z818" i="1"/>
  <c r="Z800" i="1"/>
  <c r="X755" i="1"/>
  <c r="X747" i="1"/>
  <c r="X754" i="1"/>
  <c r="X753" i="1"/>
  <c r="X746" i="1"/>
  <c r="X749" i="1"/>
  <c r="X751" i="1"/>
  <c r="X752" i="1"/>
  <c r="W618" i="1"/>
  <c r="Z581" i="1"/>
  <c r="Z507" i="1"/>
  <c r="Z385" i="1"/>
  <c r="Z927" i="1"/>
  <c r="Z898" i="1"/>
  <c r="Z826" i="1"/>
  <c r="Z638" i="1"/>
  <c r="Z567" i="1"/>
  <c r="U427" i="1"/>
  <c r="W416" i="1"/>
  <c r="Z363" i="1"/>
  <c r="Z361" i="1"/>
  <c r="Z359" i="1"/>
  <c r="Z357" i="1"/>
  <c r="Z355" i="1"/>
  <c r="Z353" i="1"/>
  <c r="Z351" i="1"/>
  <c r="Z349" i="1"/>
  <c r="Z347" i="1"/>
  <c r="Z364" i="1"/>
  <c r="Z362" i="1"/>
  <c r="Z360" i="1"/>
  <c r="Z358" i="1"/>
  <c r="Z356" i="1"/>
  <c r="Z354" i="1"/>
  <c r="Z352" i="1"/>
  <c r="Z350" i="1"/>
  <c r="Z348" i="1"/>
  <c r="Z331" i="1"/>
  <c r="Z299" i="1"/>
  <c r="Z214" i="1"/>
  <c r="Z50" i="1"/>
  <c r="U482" i="1"/>
  <c r="Z408" i="1"/>
  <c r="Z340" i="1"/>
  <c r="Z332" i="1"/>
  <c r="Z300" i="1"/>
  <c r="Z292" i="1"/>
  <c r="W212" i="1"/>
  <c r="U222" i="1"/>
  <c r="W139" i="1"/>
  <c r="U150" i="1"/>
  <c r="Z56" i="1"/>
  <c r="Z45" i="1"/>
  <c r="W547" i="1"/>
  <c r="X537" i="1" s="1"/>
  <c r="Z410" i="1"/>
  <c r="Z386" i="1"/>
  <c r="X370" i="1"/>
  <c r="AA370" i="1" s="1"/>
  <c r="AB370" i="1" s="1"/>
  <c r="Z329" i="1"/>
  <c r="Z293" i="1"/>
  <c r="U269" i="1"/>
  <c r="W265" i="1"/>
  <c r="Z216" i="1"/>
  <c r="W200" i="1"/>
  <c r="U209" i="1"/>
  <c r="Z61" i="1"/>
  <c r="Z48" i="1"/>
  <c r="Z974" i="1"/>
  <c r="Z338" i="1"/>
  <c r="Z323" i="1"/>
  <c r="Z321" i="1"/>
  <c r="Z319" i="1"/>
  <c r="Z317" i="1"/>
  <c r="Z315" i="1"/>
  <c r="Z313" i="1"/>
  <c r="Z311" i="1"/>
  <c r="Z324" i="1"/>
  <c r="Z322" i="1"/>
  <c r="Z320" i="1"/>
  <c r="Z318" i="1"/>
  <c r="Z316" i="1"/>
  <c r="Z314" i="1"/>
  <c r="Z312" i="1"/>
  <c r="Z310" i="1"/>
  <c r="Z290" i="1"/>
  <c r="Z178" i="1"/>
  <c r="Z176" i="1"/>
  <c r="Z174" i="1"/>
  <c r="Z172" i="1"/>
  <c r="Z170" i="1"/>
  <c r="Z168" i="1"/>
  <c r="Z177" i="1"/>
  <c r="Z175" i="1"/>
  <c r="Z173" i="1"/>
  <c r="Z171" i="1"/>
  <c r="Z169" i="1"/>
  <c r="Z167" i="1"/>
  <c r="X112" i="1"/>
  <c r="U80" i="1"/>
  <c r="W65" i="1"/>
  <c r="X42" i="1"/>
  <c r="Z115" i="1"/>
  <c r="X517" i="1"/>
  <c r="AA517" i="1" s="1"/>
  <c r="AB517" i="1" s="1"/>
  <c r="X120" i="1"/>
  <c r="AA120" i="1" s="1"/>
  <c r="AB120" i="1" s="1"/>
  <c r="X515" i="1"/>
  <c r="U28" i="1"/>
  <c r="W283" i="1"/>
  <c r="X272" i="1" s="1"/>
  <c r="Z116" i="1"/>
  <c r="X369" i="1" l="1"/>
  <c r="AA1087" i="1"/>
  <c r="AB1087" i="1" s="1"/>
  <c r="AA1420" i="1"/>
  <c r="AB1420" i="1" s="1"/>
  <c r="X1091" i="1"/>
  <c r="X1081" i="1"/>
  <c r="AA475" i="1"/>
  <c r="AB475" i="1" s="1"/>
  <c r="AA1303" i="1"/>
  <c r="AB1303" i="1" s="1"/>
  <c r="X1089" i="1"/>
  <c r="AA1089" i="1" s="1"/>
  <c r="AB1089" i="1" s="1"/>
  <c r="X1092" i="1"/>
  <c r="AA1092" i="1"/>
  <c r="AB1092" i="1" s="1"/>
  <c r="AA1421" i="1"/>
  <c r="AB1421" i="1" s="1"/>
  <c r="AA1091" i="1"/>
  <c r="AB1091" i="1" s="1"/>
  <c r="X1076" i="1"/>
  <c r="AA1076" i="1" s="1"/>
  <c r="AB1076" i="1" s="1"/>
  <c r="X1088" i="1"/>
  <c r="AA1088" i="1" s="1"/>
  <c r="AB1088" i="1" s="1"/>
  <c r="X1080" i="1"/>
  <c r="AA1080" i="1" s="1"/>
  <c r="AB1080" i="1" s="1"/>
  <c r="X1075" i="1"/>
  <c r="AA1075" i="1" s="1"/>
  <c r="AB1075" i="1" s="1"/>
  <c r="X1083" i="1"/>
  <c r="AA1083" i="1" s="1"/>
  <c r="AB1083" i="1" s="1"/>
  <c r="Z968" i="1"/>
  <c r="Z28" i="1"/>
  <c r="X466" i="1"/>
  <c r="AA466" i="1" s="1"/>
  <c r="AB466" i="1" s="1"/>
  <c r="Z727" i="1"/>
  <c r="Z427" i="1"/>
  <c r="X470" i="1"/>
  <c r="Z164" i="1"/>
  <c r="Z209" i="1"/>
  <c r="Z197" i="1"/>
  <c r="Z19" i="1"/>
  <c r="AA751" i="1"/>
  <c r="AB751" i="1" s="1"/>
  <c r="AA748" i="1"/>
  <c r="AB748" i="1" s="1"/>
  <c r="AA506" i="1"/>
  <c r="AB506" i="1" s="1"/>
  <c r="X1256" i="1"/>
  <c r="AA1256" i="1" s="1"/>
  <c r="AB1256" i="1" s="1"/>
  <c r="X1077" i="1"/>
  <c r="AA1077" i="1" s="1"/>
  <c r="AB1077" i="1" s="1"/>
  <c r="X1086" i="1"/>
  <c r="AA1086" i="1" s="1"/>
  <c r="AB1086" i="1" s="1"/>
  <c r="Z1157" i="1"/>
  <c r="X59" i="1"/>
  <c r="AA59" i="1" s="1"/>
  <c r="AB59" i="1" s="1"/>
  <c r="X1255" i="1"/>
  <c r="AA1255" i="1" s="1"/>
  <c r="AB1255" i="1" s="1"/>
  <c r="X1090" i="1"/>
  <c r="AA1090" i="1" s="1"/>
  <c r="AB1090" i="1" s="1"/>
  <c r="X61" i="1"/>
  <c r="Z95" i="1"/>
  <c r="X60" i="1"/>
  <c r="AA60" i="1" s="1"/>
  <c r="AB60" i="1" s="1"/>
  <c r="X1251" i="1"/>
  <c r="AA1251" i="1" s="1"/>
  <c r="AB1251" i="1" s="1"/>
  <c r="X1258" i="1"/>
  <c r="AA1258" i="1" s="1"/>
  <c r="AB1258" i="1" s="1"/>
  <c r="AA1081" i="1"/>
  <c r="AB1081" i="1" s="1"/>
  <c r="X1253" i="1"/>
  <c r="AA1253" i="1" s="1"/>
  <c r="AB1253" i="1" s="1"/>
  <c r="X1079" i="1"/>
  <c r="AA1079" i="1" s="1"/>
  <c r="AB1079" i="1" s="1"/>
  <c r="X1084" i="1"/>
  <c r="AA1084" i="1" s="1"/>
  <c r="AB1084" i="1" s="1"/>
  <c r="X1082" i="1"/>
  <c r="AA1082" i="1" s="1"/>
  <c r="AB1082" i="1" s="1"/>
  <c r="X1074" i="1"/>
  <c r="AA1074" i="1" s="1"/>
  <c r="AB1074" i="1" s="1"/>
  <c r="X1085" i="1"/>
  <c r="AA1085" i="1" s="1"/>
  <c r="AB1085" i="1" s="1"/>
  <c r="AA1319" i="1"/>
  <c r="AB1319" i="1" s="1"/>
  <c r="X347" i="1"/>
  <c r="X348" i="1"/>
  <c r="AA348" i="1" s="1"/>
  <c r="AB348" i="1" s="1"/>
  <c r="Z283" i="1"/>
  <c r="Z562" i="1"/>
  <c r="X1252" i="1"/>
  <c r="AA1252" i="1" s="1"/>
  <c r="AB1252" i="1" s="1"/>
  <c r="X1259" i="1"/>
  <c r="AA1259" i="1" s="1"/>
  <c r="AB1259" i="1" s="1"/>
  <c r="X1257" i="1"/>
  <c r="AA1257" i="1" s="1"/>
  <c r="AB1257" i="1" s="1"/>
  <c r="Z1211" i="1"/>
  <c r="X1347" i="1"/>
  <c r="AA1347" i="1" s="1"/>
  <c r="AB1347" i="1" s="1"/>
  <c r="Z876" i="1"/>
  <c r="AA513" i="1"/>
  <c r="AB513" i="1" s="1"/>
  <c r="AA1250" i="1"/>
  <c r="AB1250" i="1" s="1"/>
  <c r="X43" i="1"/>
  <c r="Z1095" i="1"/>
  <c r="X766" i="1"/>
  <c r="AA766" i="1" s="1"/>
  <c r="AB766" i="1" s="1"/>
  <c r="X777" i="1"/>
  <c r="AA777" i="1" s="1"/>
  <c r="AB777" i="1" s="1"/>
  <c r="X769" i="1"/>
  <c r="AA769" i="1" s="1"/>
  <c r="AB769" i="1" s="1"/>
  <c r="X774" i="1"/>
  <c r="AA774" i="1" s="1"/>
  <c r="AB774" i="1" s="1"/>
  <c r="X763" i="1"/>
  <c r="AA763" i="1" s="1"/>
  <c r="AB763" i="1" s="1"/>
  <c r="X767" i="1"/>
  <c r="AA767" i="1" s="1"/>
  <c r="AB767" i="1" s="1"/>
  <c r="X775" i="1"/>
  <c r="AA775" i="1" s="1"/>
  <c r="AB775" i="1" s="1"/>
  <c r="X776" i="1"/>
  <c r="AA776" i="1" s="1"/>
  <c r="AB776" i="1" s="1"/>
  <c r="X765" i="1"/>
  <c r="AA765" i="1" s="1"/>
  <c r="AB765" i="1" s="1"/>
  <c r="Z452" i="1"/>
  <c r="Z1383" i="1"/>
  <c r="AA42" i="1"/>
  <c r="AB42" i="1" s="1"/>
  <c r="X411" i="1"/>
  <c r="Z38" i="1"/>
  <c r="Z778" i="1"/>
  <c r="AA749" i="1"/>
  <c r="AB749" i="1" s="1"/>
  <c r="AA1417" i="1"/>
  <c r="AB1417" i="1" s="1"/>
  <c r="X44" i="1"/>
  <c r="Z851" i="1"/>
  <c r="X489" i="1"/>
  <c r="AA489" i="1" s="1"/>
  <c r="AB489" i="1" s="1"/>
  <c r="X408" i="1"/>
  <c r="X56" i="1"/>
  <c r="AA56" i="1" s="1"/>
  <c r="AB56" i="1" s="1"/>
  <c r="Z1272" i="1"/>
  <c r="Z547" i="1"/>
  <c r="Z1371" i="1"/>
  <c r="X407" i="1"/>
  <c r="AA407" i="1" s="1"/>
  <c r="AB407" i="1" s="1"/>
  <c r="Z80" i="1"/>
  <c r="X156" i="1"/>
  <c r="AA156" i="1" s="1"/>
  <c r="AB156" i="1" s="1"/>
  <c r="AA114" i="1"/>
  <c r="AB114" i="1" s="1"/>
  <c r="Z534" i="1"/>
  <c r="AA1423" i="1"/>
  <c r="AB1423" i="1" s="1"/>
  <c r="X57" i="1"/>
  <c r="AA57" i="1" s="1"/>
  <c r="AB57" i="1" s="1"/>
  <c r="Z891" i="1"/>
  <c r="Z150" i="1"/>
  <c r="Z462" i="1"/>
  <c r="X409" i="1"/>
  <c r="AA409" i="1" s="1"/>
  <c r="AB409" i="1" s="1"/>
  <c r="Z618" i="1"/>
  <c r="Z697" i="1"/>
  <c r="Z959" i="1"/>
  <c r="AA1416" i="1"/>
  <c r="Z249" i="1"/>
  <c r="Z1071" i="1"/>
  <c r="Z1058" i="1"/>
  <c r="Z945" i="1"/>
  <c r="Z136" i="1"/>
  <c r="AA754" i="1"/>
  <c r="AB754" i="1" s="1"/>
  <c r="Z933" i="1"/>
  <c r="X1323" i="1"/>
  <c r="AA1323" i="1" s="1"/>
  <c r="AB1323" i="1" s="1"/>
  <c r="X160" i="1"/>
  <c r="AA160" i="1" s="1"/>
  <c r="AB160" i="1" s="1"/>
  <c r="X158" i="1"/>
  <c r="AA158" i="1" s="1"/>
  <c r="AB158" i="1" s="1"/>
  <c r="X48" i="1"/>
  <c r="AA48" i="1" s="1"/>
  <c r="AB48" i="1" s="1"/>
  <c r="X1324" i="1"/>
  <c r="AA1324" i="1" s="1"/>
  <c r="AB1324" i="1" s="1"/>
  <c r="X41" i="1"/>
  <c r="AA41" i="1" s="1"/>
  <c r="AB41" i="1" s="1"/>
  <c r="Z715" i="1"/>
  <c r="Z633" i="1"/>
  <c r="X750" i="1"/>
  <c r="AA750" i="1" s="1"/>
  <c r="AB750" i="1" s="1"/>
  <c r="X50" i="1"/>
  <c r="AA50" i="1" s="1"/>
  <c r="AB50" i="1" s="1"/>
  <c r="X478" i="1"/>
  <c r="AA478" i="1" s="1"/>
  <c r="AB478" i="1" s="1"/>
  <c r="X162" i="1"/>
  <c r="AA162" i="1" s="1"/>
  <c r="AB162" i="1" s="1"/>
  <c r="X51" i="1"/>
  <c r="AA51" i="1" s="1"/>
  <c r="AB51" i="1" s="1"/>
  <c r="X465" i="1"/>
  <c r="AA465" i="1" s="1"/>
  <c r="AB465" i="1" s="1"/>
  <c r="X471" i="1"/>
  <c r="AA471" i="1" s="1"/>
  <c r="AB471" i="1" s="1"/>
  <c r="Z1329" i="1"/>
  <c r="Z1029" i="1"/>
  <c r="X374" i="1"/>
  <c r="Z842" i="1"/>
  <c r="Z743" i="1"/>
  <c r="Z307" i="1"/>
  <c r="Z660" i="1"/>
  <c r="Z588" i="1"/>
  <c r="X488" i="1"/>
  <c r="AA488" i="1" s="1"/>
  <c r="AB488" i="1" s="1"/>
  <c r="X494" i="1"/>
  <c r="AA494" i="1" s="1"/>
  <c r="AB494" i="1" s="1"/>
  <c r="Z109" i="1"/>
  <c r="W1114" i="1"/>
  <c r="Z121" i="1"/>
  <c r="X159" i="1"/>
  <c r="AA159" i="1" s="1"/>
  <c r="AB159" i="1" s="1"/>
  <c r="AA335" i="1"/>
  <c r="AB335" i="1" s="1"/>
  <c r="AA755" i="1"/>
  <c r="AB755" i="1" s="1"/>
  <c r="X1357" i="1"/>
  <c r="AA369" i="1"/>
  <c r="AA117" i="1"/>
  <c r="AB117" i="1" s="1"/>
  <c r="X486" i="1"/>
  <c r="X491" i="1"/>
  <c r="AA491" i="1" s="1"/>
  <c r="AB491" i="1" s="1"/>
  <c r="X1321" i="1"/>
  <c r="AA1321" i="1" s="1"/>
  <c r="AB1321" i="1" s="1"/>
  <c r="X1325" i="1"/>
  <c r="AA1325" i="1" s="1"/>
  <c r="AB1325" i="1" s="1"/>
  <c r="X1320" i="1"/>
  <c r="AA1320" i="1" s="1"/>
  <c r="AB1320" i="1" s="1"/>
  <c r="Z509" i="1"/>
  <c r="AA516" i="1"/>
  <c r="AB516" i="1" s="1"/>
  <c r="Z921" i="1"/>
  <c r="Z1247" i="1"/>
  <c r="X490" i="1"/>
  <c r="AA490" i="1" s="1"/>
  <c r="AB490" i="1" s="1"/>
  <c r="AA515" i="1"/>
  <c r="AB515" i="1" s="1"/>
  <c r="Z978" i="1"/>
  <c r="AA753" i="1"/>
  <c r="AB753" i="1" s="1"/>
  <c r="Z482" i="1"/>
  <c r="Z643" i="1"/>
  <c r="X1351" i="1"/>
  <c r="AA1351" i="1" s="1"/>
  <c r="AB1351" i="1" s="1"/>
  <c r="Z1315" i="1"/>
  <c r="Z1128" i="1"/>
  <c r="X485" i="1"/>
  <c r="AA485" i="1" s="1"/>
  <c r="AB485" i="1" s="1"/>
  <c r="AA115" i="1"/>
  <c r="AB115" i="1" s="1"/>
  <c r="Z604" i="1"/>
  <c r="Z863" i="1"/>
  <c r="Z262" i="1"/>
  <c r="Z1014" i="1"/>
  <c r="AA410" i="1"/>
  <c r="AB410" i="1" s="1"/>
  <c r="Z1295" i="1"/>
  <c r="Z404" i="1"/>
  <c r="AA1287" i="1"/>
  <c r="AB1287" i="1" s="1"/>
  <c r="AA879" i="1"/>
  <c r="AB879" i="1" s="1"/>
  <c r="AA310" i="1"/>
  <c r="AB310" i="1" s="1"/>
  <c r="AA272" i="1"/>
  <c r="AB272" i="1" s="1"/>
  <c r="Z62" i="1"/>
  <c r="AA112" i="1"/>
  <c r="AB112" i="1" s="1"/>
  <c r="X121" i="1"/>
  <c r="Z326" i="1"/>
  <c r="W150" i="1"/>
  <c r="X139" i="1" s="1"/>
  <c r="AA746" i="1"/>
  <c r="AB746" i="1" s="1"/>
  <c r="X1039" i="1"/>
  <c r="AA1039" i="1" s="1"/>
  <c r="AB1039" i="1" s="1"/>
  <c r="X1037" i="1"/>
  <c r="AA1037" i="1" s="1"/>
  <c r="AB1037" i="1" s="1"/>
  <c r="X1040" i="1"/>
  <c r="AA1040" i="1" s="1"/>
  <c r="AB1040" i="1" s="1"/>
  <c r="X1038" i="1"/>
  <c r="AA1038" i="1" s="1"/>
  <c r="AB1038" i="1" s="1"/>
  <c r="X1035" i="1"/>
  <c r="AA1035" i="1" s="1"/>
  <c r="AB1035" i="1" s="1"/>
  <c r="X1033" i="1"/>
  <c r="AA1033" i="1" s="1"/>
  <c r="AB1033" i="1" s="1"/>
  <c r="X1041" i="1"/>
  <c r="AA1041" i="1" s="1"/>
  <c r="AB1041" i="1" s="1"/>
  <c r="X1036" i="1"/>
  <c r="AA1036" i="1" s="1"/>
  <c r="AB1036" i="1" s="1"/>
  <c r="X1034" i="1"/>
  <c r="AA1034" i="1" s="1"/>
  <c r="AB1034" i="1" s="1"/>
  <c r="AA1357" i="1"/>
  <c r="AB1357" i="1" s="1"/>
  <c r="AA31" i="1"/>
  <c r="AB31" i="1" s="1"/>
  <c r="Z53" i="1"/>
  <c r="Z495" i="1"/>
  <c r="W669" i="1"/>
  <c r="X663" i="1" s="1"/>
  <c r="W1128" i="1"/>
  <c r="X1117" i="1" s="1"/>
  <c r="X343" i="1"/>
  <c r="AA343" i="1" s="1"/>
  <c r="AB343" i="1" s="1"/>
  <c r="X340" i="1"/>
  <c r="AA340" i="1" s="1"/>
  <c r="AB340" i="1" s="1"/>
  <c r="X341" i="1"/>
  <c r="AA341" i="1" s="1"/>
  <c r="AB341" i="1" s="1"/>
  <c r="X333" i="1"/>
  <c r="AA333" i="1" s="1"/>
  <c r="AB333" i="1" s="1"/>
  <c r="X336" i="1"/>
  <c r="AA336" i="1" s="1"/>
  <c r="AB336" i="1" s="1"/>
  <c r="X337" i="1"/>
  <c r="AA337" i="1" s="1"/>
  <c r="AB337" i="1" s="1"/>
  <c r="X329" i="1"/>
  <c r="X332" i="1"/>
  <c r="AA332" i="1" s="1"/>
  <c r="AB332" i="1" s="1"/>
  <c r="AA781" i="1"/>
  <c r="AB781" i="1" s="1"/>
  <c r="X338" i="1"/>
  <c r="AA338" i="1" s="1"/>
  <c r="AB338" i="1" s="1"/>
  <c r="X988" i="1"/>
  <c r="AA988" i="1" s="1"/>
  <c r="AB988" i="1" s="1"/>
  <c r="X986" i="1"/>
  <c r="AA986" i="1" s="1"/>
  <c r="AB986" i="1" s="1"/>
  <c r="X984" i="1"/>
  <c r="AA984" i="1" s="1"/>
  <c r="AB984" i="1" s="1"/>
  <c r="X982" i="1"/>
  <c r="AA982" i="1" s="1"/>
  <c r="AB982" i="1" s="1"/>
  <c r="X987" i="1"/>
  <c r="AA987" i="1" s="1"/>
  <c r="AB987" i="1" s="1"/>
  <c r="X983" i="1"/>
  <c r="AA983" i="1" s="1"/>
  <c r="AB983" i="1" s="1"/>
  <c r="X992" i="1"/>
  <c r="AA992" i="1" s="1"/>
  <c r="AB992" i="1" s="1"/>
  <c r="X985" i="1"/>
  <c r="AA985" i="1" s="1"/>
  <c r="AB985" i="1" s="1"/>
  <c r="X990" i="1"/>
  <c r="AA990" i="1" s="1"/>
  <c r="AB990" i="1" s="1"/>
  <c r="X991" i="1"/>
  <c r="AA991" i="1" s="1"/>
  <c r="AB991" i="1" s="1"/>
  <c r="W842" i="1"/>
  <c r="X832" i="1" s="1"/>
  <c r="AA924" i="1"/>
  <c r="AB924" i="1" s="1"/>
  <c r="W697" i="1"/>
  <c r="W829" i="1"/>
  <c r="W1014" i="1"/>
  <c r="X1008" i="1" s="1"/>
  <c r="W109" i="1"/>
  <c r="W237" i="1"/>
  <c r="X225" i="1" s="1"/>
  <c r="W452" i="1"/>
  <c r="AA512" i="1"/>
  <c r="AB512" i="1" s="1"/>
  <c r="X522" i="1"/>
  <c r="AA672" i="1"/>
  <c r="AB672" i="1" s="1"/>
  <c r="X1156" i="1"/>
  <c r="AA1156" i="1" s="1"/>
  <c r="AB1156" i="1" s="1"/>
  <c r="X1149" i="1"/>
  <c r="AA1149" i="1" s="1"/>
  <c r="AB1149" i="1" s="1"/>
  <c r="X1153" i="1"/>
  <c r="AA1153" i="1" s="1"/>
  <c r="AB1153" i="1" s="1"/>
  <c r="X1150" i="1"/>
  <c r="AA1150" i="1" s="1"/>
  <c r="AB1150" i="1" s="1"/>
  <c r="X1154" i="1"/>
  <c r="AA1154" i="1" s="1"/>
  <c r="AB1154" i="1" s="1"/>
  <c r="X1151" i="1"/>
  <c r="AA1151" i="1" s="1"/>
  <c r="AB1151" i="1" s="1"/>
  <c r="X1155" i="1"/>
  <c r="AA1155" i="1" s="1"/>
  <c r="AB1155" i="1" s="1"/>
  <c r="X1148" i="1"/>
  <c r="AA1148" i="1" s="1"/>
  <c r="AB1148" i="1" s="1"/>
  <c r="X1152" i="1"/>
  <c r="AA1152" i="1" s="1"/>
  <c r="AB1152" i="1" s="1"/>
  <c r="Z1144" i="1"/>
  <c r="W262" i="1"/>
  <c r="X252" i="1" s="1"/>
  <c r="X363" i="1"/>
  <c r="AA363" i="1" s="1"/>
  <c r="AB363" i="1" s="1"/>
  <c r="X361" i="1"/>
  <c r="AA361" i="1" s="1"/>
  <c r="AB361" i="1" s="1"/>
  <c r="X359" i="1"/>
  <c r="AA359" i="1" s="1"/>
  <c r="AB359" i="1" s="1"/>
  <c r="X357" i="1"/>
  <c r="AA357" i="1" s="1"/>
  <c r="AB357" i="1" s="1"/>
  <c r="X355" i="1"/>
  <c r="AA355" i="1" s="1"/>
  <c r="AB355" i="1" s="1"/>
  <c r="X353" i="1"/>
  <c r="AA353" i="1" s="1"/>
  <c r="AB353" i="1" s="1"/>
  <c r="X351" i="1"/>
  <c r="AA351" i="1" s="1"/>
  <c r="AB351" i="1" s="1"/>
  <c r="X349" i="1"/>
  <c r="AA349" i="1" s="1"/>
  <c r="AB349" i="1" s="1"/>
  <c r="X354" i="1"/>
  <c r="AA354" i="1" s="1"/>
  <c r="AB354" i="1" s="1"/>
  <c r="X364" i="1"/>
  <c r="AA364" i="1" s="1"/>
  <c r="AB364" i="1" s="1"/>
  <c r="X358" i="1"/>
  <c r="AA358" i="1" s="1"/>
  <c r="AB358" i="1" s="1"/>
  <c r="X356" i="1"/>
  <c r="AA356" i="1" s="1"/>
  <c r="AB356" i="1" s="1"/>
  <c r="X360" i="1"/>
  <c r="AA360" i="1" s="1"/>
  <c r="AB360" i="1" s="1"/>
  <c r="X362" i="1"/>
  <c r="AA362" i="1" s="1"/>
  <c r="AB362" i="1" s="1"/>
  <c r="X352" i="1"/>
  <c r="AA352" i="1" s="1"/>
  <c r="AB352" i="1" s="1"/>
  <c r="X365" i="1"/>
  <c r="AA365" i="1" s="1"/>
  <c r="AB365" i="1" s="1"/>
  <c r="X350" i="1"/>
  <c r="AA350" i="1" s="1"/>
  <c r="AB350" i="1" s="1"/>
  <c r="X339" i="1"/>
  <c r="AA339" i="1" s="1"/>
  <c r="AB339" i="1" s="1"/>
  <c r="X196" i="1"/>
  <c r="AA196" i="1" s="1"/>
  <c r="AB196" i="1" s="1"/>
  <c r="X187" i="1"/>
  <c r="AA187" i="1" s="1"/>
  <c r="AB187" i="1" s="1"/>
  <c r="X195" i="1"/>
  <c r="AA195" i="1" s="1"/>
  <c r="AB195" i="1" s="1"/>
  <c r="X185" i="1"/>
  <c r="AA185" i="1" s="1"/>
  <c r="AB185" i="1" s="1"/>
  <c r="X191" i="1"/>
  <c r="AA191" i="1" s="1"/>
  <c r="AB191" i="1" s="1"/>
  <c r="X189" i="1"/>
  <c r="AA189" i="1" s="1"/>
  <c r="AB189" i="1" s="1"/>
  <c r="X184" i="1"/>
  <c r="AA184" i="1" s="1"/>
  <c r="AB184" i="1" s="1"/>
  <c r="X190" i="1"/>
  <c r="AA190" i="1" s="1"/>
  <c r="AB190" i="1" s="1"/>
  <c r="X188" i="1"/>
  <c r="AA188" i="1" s="1"/>
  <c r="AB188" i="1" s="1"/>
  <c r="X194" i="1"/>
  <c r="AA194" i="1" s="1"/>
  <c r="AB194" i="1" s="1"/>
  <c r="X186" i="1"/>
  <c r="AA186" i="1" s="1"/>
  <c r="AB186" i="1" s="1"/>
  <c r="X192" i="1"/>
  <c r="AA192" i="1" s="1"/>
  <c r="AB192" i="1" s="1"/>
  <c r="X193" i="1"/>
  <c r="AA193" i="1" s="1"/>
  <c r="AB193" i="1" s="1"/>
  <c r="X330" i="1"/>
  <c r="AA330" i="1" s="1"/>
  <c r="AB330" i="1" s="1"/>
  <c r="Z757" i="1"/>
  <c r="Z1413" i="1"/>
  <c r="W80" i="1"/>
  <c r="X78" i="1" s="1"/>
  <c r="AA78" i="1" s="1"/>
  <c r="AB78" i="1" s="1"/>
  <c r="Z180" i="1"/>
  <c r="W269" i="1"/>
  <c r="X265" i="1" s="1"/>
  <c r="Z344" i="1"/>
  <c r="Z366" i="1"/>
  <c r="AA470" i="1"/>
  <c r="AB470" i="1" s="1"/>
  <c r="AA752" i="1"/>
  <c r="AB752" i="1" s="1"/>
  <c r="W863" i="1"/>
  <c r="W1193" i="1"/>
  <c r="X1181" i="1" s="1"/>
  <c r="W1005" i="1"/>
  <c r="X996" i="1" s="1"/>
  <c r="X35" i="1"/>
  <c r="AA35" i="1" s="1"/>
  <c r="AB35" i="1" s="1"/>
  <c r="X36" i="1"/>
  <c r="AA36" i="1" s="1"/>
  <c r="AB36" i="1" s="1"/>
  <c r="X32" i="1"/>
  <c r="AA32" i="1" s="1"/>
  <c r="AB32" i="1" s="1"/>
  <c r="X33" i="1"/>
  <c r="AA33" i="1" s="1"/>
  <c r="AB33" i="1" s="1"/>
  <c r="X37" i="1"/>
  <c r="AA37" i="1" s="1"/>
  <c r="AB37" i="1" s="1"/>
  <c r="X34" i="1"/>
  <c r="AA34" i="1" s="1"/>
  <c r="AB34" i="1" s="1"/>
  <c r="Z669" i="1"/>
  <c r="Z575" i="1"/>
  <c r="Z1042" i="1"/>
  <c r="W1247" i="1"/>
  <c r="X1346" i="1"/>
  <c r="AA1346" i="1" s="1"/>
  <c r="AB1346" i="1" s="1"/>
  <c r="X788" i="1"/>
  <c r="AA788" i="1" s="1"/>
  <c r="AB788" i="1" s="1"/>
  <c r="X786" i="1"/>
  <c r="AA786" i="1" s="1"/>
  <c r="AB786" i="1" s="1"/>
  <c r="X791" i="1"/>
  <c r="AA791" i="1" s="1"/>
  <c r="AB791" i="1" s="1"/>
  <c r="X790" i="1"/>
  <c r="AA790" i="1" s="1"/>
  <c r="AB790" i="1" s="1"/>
  <c r="X783" i="1"/>
  <c r="AA783" i="1" s="1"/>
  <c r="AB783" i="1" s="1"/>
  <c r="X782" i="1"/>
  <c r="AA782" i="1" s="1"/>
  <c r="AB782" i="1" s="1"/>
  <c r="X792" i="1"/>
  <c r="AA792" i="1" s="1"/>
  <c r="AB792" i="1" s="1"/>
  <c r="X784" i="1"/>
  <c r="AA784" i="1" s="1"/>
  <c r="AB784" i="1" s="1"/>
  <c r="X793" i="1"/>
  <c r="AA793" i="1" s="1"/>
  <c r="AB793" i="1" s="1"/>
  <c r="X785" i="1"/>
  <c r="AA785" i="1" s="1"/>
  <c r="AB785" i="1" s="1"/>
  <c r="X787" i="1"/>
  <c r="AA787" i="1" s="1"/>
  <c r="AB787" i="1" s="1"/>
  <c r="X794" i="1"/>
  <c r="AA794" i="1" s="1"/>
  <c r="AB794" i="1" s="1"/>
  <c r="X789" i="1"/>
  <c r="AA789" i="1" s="1"/>
  <c r="AB789" i="1" s="1"/>
  <c r="AA44" i="1"/>
  <c r="AB44" i="1" s="1"/>
  <c r="W1058" i="1"/>
  <c r="X1045" i="1" s="1"/>
  <c r="Z1284" i="1"/>
  <c r="X1344" i="1"/>
  <c r="X331" i="1"/>
  <c r="AA331" i="1" s="1"/>
  <c r="AB331" i="1" s="1"/>
  <c r="W462" i="1"/>
  <c r="X455" i="1" s="1"/>
  <c r="Z237" i="1"/>
  <c r="X477" i="1"/>
  <c r="AA477" i="1" s="1"/>
  <c r="AB477" i="1" s="1"/>
  <c r="X468" i="1"/>
  <c r="AA468" i="1" s="1"/>
  <c r="AB468" i="1" s="1"/>
  <c r="X476" i="1"/>
  <c r="AA476" i="1" s="1"/>
  <c r="AB476" i="1" s="1"/>
  <c r="X473" i="1"/>
  <c r="AA473" i="1" s="1"/>
  <c r="AB473" i="1" s="1"/>
  <c r="X469" i="1"/>
  <c r="AA469" i="1" s="1"/>
  <c r="AB469" i="1" s="1"/>
  <c r="X481" i="1"/>
  <c r="AA481" i="1" s="1"/>
  <c r="AB481" i="1" s="1"/>
  <c r="X472" i="1"/>
  <c r="AA472" i="1" s="1"/>
  <c r="AB472" i="1" s="1"/>
  <c r="W388" i="1"/>
  <c r="X377" i="1" s="1"/>
  <c r="W660" i="1"/>
  <c r="AA487" i="1"/>
  <c r="AB487" i="1" s="1"/>
  <c r="W727" i="1"/>
  <c r="X718" i="1" s="1"/>
  <c r="X875" i="1"/>
  <c r="AA875" i="1" s="1"/>
  <c r="AB875" i="1" s="1"/>
  <c r="X869" i="1"/>
  <c r="AA869" i="1" s="1"/>
  <c r="AB869" i="1" s="1"/>
  <c r="X873" i="1"/>
  <c r="AA873" i="1" s="1"/>
  <c r="AB873" i="1" s="1"/>
  <c r="X867" i="1"/>
  <c r="AA867" i="1" s="1"/>
  <c r="AB867" i="1" s="1"/>
  <c r="X871" i="1"/>
  <c r="AA871" i="1" s="1"/>
  <c r="AB871" i="1" s="1"/>
  <c r="X868" i="1"/>
  <c r="AA868" i="1" s="1"/>
  <c r="AB868" i="1" s="1"/>
  <c r="X872" i="1"/>
  <c r="AA872" i="1" s="1"/>
  <c r="AB872" i="1" s="1"/>
  <c r="X870" i="1"/>
  <c r="AA870" i="1" s="1"/>
  <c r="AB870" i="1" s="1"/>
  <c r="W904" i="1"/>
  <c r="W1341" i="1"/>
  <c r="X1332" i="1"/>
  <c r="Z1360" i="1"/>
  <c r="X163" i="1"/>
  <c r="AA163" i="1" s="1"/>
  <c r="AB163" i="1" s="1"/>
  <c r="X161" i="1"/>
  <c r="AA161" i="1" s="1"/>
  <c r="AB161" i="1" s="1"/>
  <c r="X157" i="1"/>
  <c r="AA157" i="1" s="1"/>
  <c r="AB157" i="1" s="1"/>
  <c r="Z269" i="1"/>
  <c r="X155" i="1"/>
  <c r="AA155" i="1" s="1"/>
  <c r="AB155" i="1" s="1"/>
  <c r="Z522" i="1"/>
  <c r="AA514" i="1"/>
  <c r="AB514" i="1" s="1"/>
  <c r="X673" i="1"/>
  <c r="AA673" i="1" s="1"/>
  <c r="AB673" i="1" s="1"/>
  <c r="X677" i="1"/>
  <c r="AA677" i="1" s="1"/>
  <c r="AB677" i="1" s="1"/>
  <c r="X679" i="1"/>
  <c r="AA679" i="1" s="1"/>
  <c r="AB679" i="1" s="1"/>
  <c r="X674" i="1"/>
  <c r="AA674" i="1" s="1"/>
  <c r="AB674" i="1" s="1"/>
  <c r="X678" i="1"/>
  <c r="AA678" i="1" s="1"/>
  <c r="AB678" i="1" s="1"/>
  <c r="X675" i="1"/>
  <c r="AA675" i="1" s="1"/>
  <c r="AB675" i="1" s="1"/>
  <c r="X676" i="1"/>
  <c r="AA676" i="1" s="1"/>
  <c r="AB676" i="1" s="1"/>
  <c r="W575" i="1"/>
  <c r="W743" i="1"/>
  <c r="X741" i="1" s="1"/>
  <c r="AA741" i="1" s="1"/>
  <c r="AB741" i="1" s="1"/>
  <c r="Z795" i="1"/>
  <c r="X1147" i="1"/>
  <c r="Z993" i="1"/>
  <c r="X49" i="1"/>
  <c r="AA49" i="1" s="1"/>
  <c r="AB49" i="1" s="1"/>
  <c r="X45" i="1"/>
  <c r="AA45" i="1" s="1"/>
  <c r="AB45" i="1" s="1"/>
  <c r="X52" i="1"/>
  <c r="AA52" i="1" s="1"/>
  <c r="AB52" i="1" s="1"/>
  <c r="X47" i="1"/>
  <c r="AA47" i="1" s="1"/>
  <c r="AB47" i="1" s="1"/>
  <c r="X183" i="1"/>
  <c r="Z829" i="1"/>
  <c r="X467" i="1"/>
  <c r="AA467" i="1" s="1"/>
  <c r="AB467" i="1" s="1"/>
  <c r="W1230" i="1"/>
  <c r="X1214" i="1" s="1"/>
  <c r="X1371" i="1"/>
  <c r="X281" i="1"/>
  <c r="AA281" i="1" s="1"/>
  <c r="AB281" i="1" s="1"/>
  <c r="X274" i="1"/>
  <c r="AA274" i="1" s="1"/>
  <c r="AB274" i="1" s="1"/>
  <c r="X282" i="1"/>
  <c r="AA282" i="1" s="1"/>
  <c r="AB282" i="1" s="1"/>
  <c r="X277" i="1"/>
  <c r="AA277" i="1" s="1"/>
  <c r="AB277" i="1" s="1"/>
  <c r="X275" i="1"/>
  <c r="AA275" i="1" s="1"/>
  <c r="AB275" i="1" s="1"/>
  <c r="X278" i="1"/>
  <c r="AA278" i="1" s="1"/>
  <c r="AB278" i="1" s="1"/>
  <c r="X273" i="1"/>
  <c r="AA273" i="1" s="1"/>
  <c r="AB273" i="1" s="1"/>
  <c r="X276" i="1"/>
  <c r="AA276" i="1" s="1"/>
  <c r="AB276" i="1" s="1"/>
  <c r="X279" i="1"/>
  <c r="AA279" i="1" s="1"/>
  <c r="AB279" i="1" s="1"/>
  <c r="X280" i="1"/>
  <c r="AA280" i="1" s="1"/>
  <c r="AB280" i="1" s="1"/>
  <c r="AA537" i="1"/>
  <c r="AB537" i="1" s="1"/>
  <c r="W427" i="1"/>
  <c r="X416" i="1" s="1"/>
  <c r="X617" i="1"/>
  <c r="AA617" i="1" s="1"/>
  <c r="AB617" i="1" s="1"/>
  <c r="X611" i="1"/>
  <c r="AA611" i="1" s="1"/>
  <c r="AB611" i="1" s="1"/>
  <c r="X615" i="1"/>
  <c r="AA615" i="1" s="1"/>
  <c r="AB615" i="1" s="1"/>
  <c r="X610" i="1"/>
  <c r="AA610" i="1" s="1"/>
  <c r="AB610" i="1" s="1"/>
  <c r="X614" i="1"/>
  <c r="AA614" i="1" s="1"/>
  <c r="AB614" i="1" s="1"/>
  <c r="X608" i="1"/>
  <c r="AA608" i="1" s="1"/>
  <c r="AB608" i="1" s="1"/>
  <c r="X612" i="1"/>
  <c r="AA612" i="1" s="1"/>
  <c r="AB612" i="1" s="1"/>
  <c r="X616" i="1"/>
  <c r="AA616" i="1" s="1"/>
  <c r="AB616" i="1" s="1"/>
  <c r="X609" i="1"/>
  <c r="AA609" i="1" s="1"/>
  <c r="AB609" i="1" s="1"/>
  <c r="X613" i="1"/>
  <c r="AA613" i="1" s="1"/>
  <c r="AB613" i="1" s="1"/>
  <c r="W1284" i="1"/>
  <c r="X1275" i="1" s="1"/>
  <c r="W1272" i="1"/>
  <c r="X1263" i="1" s="1"/>
  <c r="X243" i="1"/>
  <c r="AA243" i="1" s="1"/>
  <c r="AB243" i="1" s="1"/>
  <c r="X244" i="1"/>
  <c r="AA244" i="1" s="1"/>
  <c r="AB244" i="1" s="1"/>
  <c r="X246" i="1"/>
  <c r="AA246" i="1" s="1"/>
  <c r="AB246" i="1" s="1"/>
  <c r="X245" i="1"/>
  <c r="AA245" i="1" s="1"/>
  <c r="AB245" i="1" s="1"/>
  <c r="X247" i="1"/>
  <c r="AA247" i="1" s="1"/>
  <c r="AB247" i="1" s="1"/>
  <c r="X242" i="1"/>
  <c r="AA242" i="1" s="1"/>
  <c r="AB242" i="1" s="1"/>
  <c r="X241" i="1"/>
  <c r="AA241" i="1" s="1"/>
  <c r="AB241" i="1" s="1"/>
  <c r="X248" i="1"/>
  <c r="AA248" i="1" s="1"/>
  <c r="AB248" i="1" s="1"/>
  <c r="X323" i="1"/>
  <c r="AA323" i="1" s="1"/>
  <c r="AB323" i="1" s="1"/>
  <c r="X321" i="1"/>
  <c r="AA321" i="1" s="1"/>
  <c r="AB321" i="1" s="1"/>
  <c r="X319" i="1"/>
  <c r="AA319" i="1" s="1"/>
  <c r="AB319" i="1" s="1"/>
  <c r="X317" i="1"/>
  <c r="AA317" i="1" s="1"/>
  <c r="AB317" i="1" s="1"/>
  <c r="X315" i="1"/>
  <c r="AA315" i="1" s="1"/>
  <c r="AB315" i="1" s="1"/>
  <c r="X313" i="1"/>
  <c r="AA313" i="1" s="1"/>
  <c r="AB313" i="1" s="1"/>
  <c r="X311" i="1"/>
  <c r="AA311" i="1" s="1"/>
  <c r="AB311" i="1" s="1"/>
  <c r="X314" i="1"/>
  <c r="AA314" i="1" s="1"/>
  <c r="AB314" i="1" s="1"/>
  <c r="X316" i="1"/>
  <c r="AA316" i="1" s="1"/>
  <c r="AB316" i="1" s="1"/>
  <c r="X318" i="1"/>
  <c r="AA318" i="1" s="1"/>
  <c r="AB318" i="1" s="1"/>
  <c r="X322" i="1"/>
  <c r="AA322" i="1" s="1"/>
  <c r="AB322" i="1" s="1"/>
  <c r="X312" i="1"/>
  <c r="AA312" i="1" s="1"/>
  <c r="AB312" i="1" s="1"/>
  <c r="X324" i="1"/>
  <c r="AA324" i="1" s="1"/>
  <c r="AB324" i="1" s="1"/>
  <c r="X320" i="1"/>
  <c r="AA320" i="1" s="1"/>
  <c r="AB320" i="1" s="1"/>
  <c r="X325" i="1"/>
  <c r="AA325" i="1" s="1"/>
  <c r="AB325" i="1" s="1"/>
  <c r="Z807" i="1"/>
  <c r="X887" i="1"/>
  <c r="AA887" i="1" s="1"/>
  <c r="AB887" i="1" s="1"/>
  <c r="X885" i="1"/>
  <c r="AA885" i="1" s="1"/>
  <c r="AB885" i="1" s="1"/>
  <c r="X882" i="1"/>
  <c r="AA882" i="1" s="1"/>
  <c r="AB882" i="1" s="1"/>
  <c r="X881" i="1"/>
  <c r="AA881" i="1" s="1"/>
  <c r="AB881" i="1" s="1"/>
  <c r="X884" i="1"/>
  <c r="AA884" i="1" s="1"/>
  <c r="AB884" i="1" s="1"/>
  <c r="X883" i="1"/>
  <c r="AA883" i="1" s="1"/>
  <c r="AB883" i="1" s="1"/>
  <c r="X888" i="1"/>
  <c r="AA888" i="1" s="1"/>
  <c r="AB888" i="1" s="1"/>
  <c r="X886" i="1"/>
  <c r="AA886" i="1" s="1"/>
  <c r="AB886" i="1" s="1"/>
  <c r="X890" i="1"/>
  <c r="AA890" i="1" s="1"/>
  <c r="AB890" i="1" s="1"/>
  <c r="X880" i="1"/>
  <c r="AA880" i="1" s="1"/>
  <c r="AB880" i="1" s="1"/>
  <c r="W1402" i="1"/>
  <c r="X1386" i="1" s="1"/>
  <c r="W1383" i="1"/>
  <c r="W921" i="1"/>
  <c r="X907" i="1" s="1"/>
  <c r="AA505" i="1"/>
  <c r="AB505" i="1" s="1"/>
  <c r="W945" i="1"/>
  <c r="X1164" i="1"/>
  <c r="AA1164" i="1" s="1"/>
  <c r="AB1164" i="1" s="1"/>
  <c r="X1161" i="1"/>
  <c r="AA1161" i="1" s="1"/>
  <c r="AB1161" i="1" s="1"/>
  <c r="X1174" i="1"/>
  <c r="AA1174" i="1" s="1"/>
  <c r="AB1174" i="1" s="1"/>
  <c r="X1170" i="1"/>
  <c r="AA1170" i="1" s="1"/>
  <c r="AB1170" i="1" s="1"/>
  <c r="X1176" i="1"/>
  <c r="AA1176" i="1" s="1"/>
  <c r="AB1176" i="1" s="1"/>
  <c r="X1163" i="1"/>
  <c r="AA1163" i="1" s="1"/>
  <c r="AB1163" i="1" s="1"/>
  <c r="X1172" i="1"/>
  <c r="AA1172" i="1" s="1"/>
  <c r="AB1172" i="1" s="1"/>
  <c r="X1168" i="1"/>
  <c r="AA1168" i="1" s="1"/>
  <c r="AB1168" i="1" s="1"/>
  <c r="X1166" i="1"/>
  <c r="AA1166" i="1" s="1"/>
  <c r="AB1166" i="1" s="1"/>
  <c r="X1175" i="1"/>
  <c r="AA1175" i="1" s="1"/>
  <c r="AB1175" i="1" s="1"/>
  <c r="X1162" i="1"/>
  <c r="AA1162" i="1" s="1"/>
  <c r="AB1162" i="1" s="1"/>
  <c r="X1171" i="1"/>
  <c r="AA1171" i="1" s="1"/>
  <c r="AB1171" i="1" s="1"/>
  <c r="X1167" i="1"/>
  <c r="AA1167" i="1" s="1"/>
  <c r="AB1167" i="1" s="1"/>
  <c r="X1177" i="1"/>
  <c r="AA1177" i="1" s="1"/>
  <c r="AB1177" i="1" s="1"/>
  <c r="X1173" i="1"/>
  <c r="AA1173" i="1" s="1"/>
  <c r="AB1173" i="1" s="1"/>
  <c r="X1169" i="1"/>
  <c r="AA1169" i="1" s="1"/>
  <c r="AB1169" i="1" s="1"/>
  <c r="X1165" i="1"/>
  <c r="AA1165" i="1" s="1"/>
  <c r="AB1165" i="1" s="1"/>
  <c r="W1144" i="1"/>
  <c r="X1131" i="1" s="1"/>
  <c r="W1211" i="1"/>
  <c r="X1348" i="1"/>
  <c r="AA1348" i="1" s="1"/>
  <c r="AB1348" i="1" s="1"/>
  <c r="X1345" i="1"/>
  <c r="AA1345" i="1" s="1"/>
  <c r="AB1345" i="1" s="1"/>
  <c r="X1349" i="1"/>
  <c r="AA1349" i="1" s="1"/>
  <c r="AB1349" i="1" s="1"/>
  <c r="X1359" i="1"/>
  <c r="AA1359" i="1" s="1"/>
  <c r="AB1359" i="1" s="1"/>
  <c r="X1352" i="1"/>
  <c r="AA1352" i="1" s="1"/>
  <c r="AB1352" i="1" s="1"/>
  <c r="X1353" i="1"/>
  <c r="AA1353" i="1" s="1"/>
  <c r="AB1353" i="1" s="1"/>
  <c r="AB1416" i="1"/>
  <c r="X25" i="1"/>
  <c r="AA25" i="1" s="1"/>
  <c r="AB25" i="1" s="1"/>
  <c r="X26" i="1"/>
  <c r="AA26" i="1" s="1"/>
  <c r="AB26" i="1" s="1"/>
  <c r="X24" i="1"/>
  <c r="AA24" i="1" s="1"/>
  <c r="AB24" i="1" s="1"/>
  <c r="X27" i="1"/>
  <c r="AA27" i="1" s="1"/>
  <c r="AB27" i="1" s="1"/>
  <c r="AA83" i="1"/>
  <c r="AB83" i="1" s="1"/>
  <c r="AA391" i="1"/>
  <c r="AB391" i="1" s="1"/>
  <c r="X504" i="1"/>
  <c r="AA504" i="1" s="1"/>
  <c r="AB504" i="1" s="1"/>
  <c r="X503" i="1"/>
  <c r="AA503" i="1" s="1"/>
  <c r="AB503" i="1" s="1"/>
  <c r="X508" i="1"/>
  <c r="AA508" i="1" s="1"/>
  <c r="AB508" i="1" s="1"/>
  <c r="X500" i="1"/>
  <c r="AA500" i="1" s="1"/>
  <c r="AB500" i="1" s="1"/>
  <c r="X507" i="1"/>
  <c r="AA507" i="1" s="1"/>
  <c r="AB507" i="1" s="1"/>
  <c r="AA43" i="1"/>
  <c r="AB43" i="1" s="1"/>
  <c r="W180" i="1"/>
  <c r="W307" i="1"/>
  <c r="X334" i="1"/>
  <c r="AA334" i="1" s="1"/>
  <c r="AB334" i="1" s="1"/>
  <c r="W715" i="1"/>
  <c r="X700" i="1" s="1"/>
  <c r="W968" i="1"/>
  <c r="X962" i="1" s="1"/>
  <c r="W643" i="1"/>
  <c r="AA866" i="1"/>
  <c r="AB866" i="1" s="1"/>
  <c r="W1029" i="1"/>
  <c r="X1293" i="1"/>
  <c r="AA1293" i="1" s="1"/>
  <c r="AB1293" i="1" s="1"/>
  <c r="X1289" i="1"/>
  <c r="AA1289" i="1" s="1"/>
  <c r="AB1289" i="1" s="1"/>
  <c r="X1291" i="1"/>
  <c r="AA1291" i="1" s="1"/>
  <c r="AB1291" i="1" s="1"/>
  <c r="X1292" i="1"/>
  <c r="AA1292" i="1" s="1"/>
  <c r="AB1292" i="1" s="1"/>
  <c r="X1288" i="1"/>
  <c r="AA1288" i="1" s="1"/>
  <c r="AB1288" i="1" s="1"/>
  <c r="X1290" i="1"/>
  <c r="AA1290" i="1" s="1"/>
  <c r="AB1290" i="1" s="1"/>
  <c r="X1294" i="1"/>
  <c r="AA1294" i="1" s="1"/>
  <c r="AB1294" i="1" s="1"/>
  <c r="W1413" i="1"/>
  <c r="X1405" i="1" s="1"/>
  <c r="AA118" i="1"/>
  <c r="AB118" i="1" s="1"/>
  <c r="AA153" i="1"/>
  <c r="AB153" i="1" s="1"/>
  <c r="Z222" i="1"/>
  <c r="W604" i="1"/>
  <c r="W588" i="1"/>
  <c r="W633" i="1"/>
  <c r="X627" i="1" s="1"/>
  <c r="AA627" i="1" s="1"/>
  <c r="AB627" i="1" s="1"/>
  <c r="X1354" i="1"/>
  <c r="AA1354" i="1" s="1"/>
  <c r="AB1354" i="1" s="1"/>
  <c r="Z388" i="1"/>
  <c r="W136" i="1"/>
  <c r="Z413" i="1"/>
  <c r="Z680" i="1"/>
  <c r="AA1061" i="1"/>
  <c r="AB1061" i="1" s="1"/>
  <c r="AA1371" i="1"/>
  <c r="AB1371" i="1"/>
  <c r="AA58" i="1"/>
  <c r="AB58" i="1" s="1"/>
  <c r="W209" i="1"/>
  <c r="X200" i="1" s="1"/>
  <c r="X544" i="1"/>
  <c r="AA544" i="1" s="1"/>
  <c r="AB544" i="1" s="1"/>
  <c r="X539" i="1"/>
  <c r="AA539" i="1" s="1"/>
  <c r="AB539" i="1" s="1"/>
  <c r="X540" i="1"/>
  <c r="AA540" i="1" s="1"/>
  <c r="AB540" i="1" s="1"/>
  <c r="X543" i="1"/>
  <c r="AA543" i="1" s="1"/>
  <c r="AB543" i="1" s="1"/>
  <c r="X546" i="1"/>
  <c r="AA546" i="1" s="1"/>
  <c r="AB546" i="1" s="1"/>
  <c r="X545" i="1"/>
  <c r="AA545" i="1" s="1"/>
  <c r="AB545" i="1" s="1"/>
  <c r="X542" i="1"/>
  <c r="AA542" i="1" s="1"/>
  <c r="AB542" i="1" s="1"/>
  <c r="X541" i="1"/>
  <c r="AA541" i="1" s="1"/>
  <c r="AB541" i="1" s="1"/>
  <c r="X538" i="1"/>
  <c r="AA538" i="1" s="1"/>
  <c r="AB538" i="1" s="1"/>
  <c r="W222" i="1"/>
  <c r="X212" i="1" s="1"/>
  <c r="X607" i="1"/>
  <c r="AA747" i="1"/>
  <c r="AB747" i="1" s="1"/>
  <c r="X1032" i="1"/>
  <c r="W534" i="1"/>
  <c r="X525" i="1" s="1"/>
  <c r="W807" i="1"/>
  <c r="X798" i="1" s="1"/>
  <c r="Z1005" i="1"/>
  <c r="Z1193" i="1"/>
  <c r="X1350" i="1"/>
  <c r="AA1350" i="1" s="1"/>
  <c r="AB1350" i="1" s="1"/>
  <c r="X240" i="1"/>
  <c r="Z1114" i="1"/>
  <c r="W1315" i="1"/>
  <c r="W19" i="1"/>
  <c r="X11" i="1" s="1"/>
  <c r="X981" i="1"/>
  <c r="X932" i="1"/>
  <c r="AA932" i="1" s="1"/>
  <c r="AB932" i="1" s="1"/>
  <c r="X925" i="1"/>
  <c r="AA925" i="1" s="1"/>
  <c r="AB925" i="1" s="1"/>
  <c r="X929" i="1"/>
  <c r="AA929" i="1" s="1"/>
  <c r="AB929" i="1" s="1"/>
  <c r="X927" i="1"/>
  <c r="AA927" i="1" s="1"/>
  <c r="AB927" i="1" s="1"/>
  <c r="X931" i="1"/>
  <c r="AA931" i="1" s="1"/>
  <c r="AB931" i="1" s="1"/>
  <c r="X928" i="1"/>
  <c r="AA928" i="1" s="1"/>
  <c r="AB928" i="1" s="1"/>
  <c r="X926" i="1"/>
  <c r="AA926" i="1" s="1"/>
  <c r="AB926" i="1" s="1"/>
  <c r="X930" i="1"/>
  <c r="AA930" i="1" s="1"/>
  <c r="AB930" i="1" s="1"/>
  <c r="X1160" i="1"/>
  <c r="X1425" i="1"/>
  <c r="X22" i="1"/>
  <c r="X23" i="1"/>
  <c r="AA23" i="1" s="1"/>
  <c r="AB23" i="1" s="1"/>
  <c r="X85" i="1"/>
  <c r="AA85" i="1" s="1"/>
  <c r="AB85" i="1" s="1"/>
  <c r="X86" i="1"/>
  <c r="AA86" i="1" s="1"/>
  <c r="AB86" i="1" s="1"/>
  <c r="X92" i="1"/>
  <c r="AA92" i="1" s="1"/>
  <c r="AB92" i="1" s="1"/>
  <c r="X87" i="1"/>
  <c r="AA87" i="1" s="1"/>
  <c r="AB87" i="1" s="1"/>
  <c r="X93" i="1"/>
  <c r="AA93" i="1" s="1"/>
  <c r="AB93" i="1" s="1"/>
  <c r="X84" i="1"/>
  <c r="AA84" i="1" s="1"/>
  <c r="AB84" i="1" s="1"/>
  <c r="X91" i="1"/>
  <c r="AA91" i="1" s="1"/>
  <c r="AB91" i="1" s="1"/>
  <c r="X89" i="1"/>
  <c r="AA89" i="1" s="1"/>
  <c r="AB89" i="1" s="1"/>
  <c r="X90" i="1"/>
  <c r="AA90" i="1" s="1"/>
  <c r="AB90" i="1" s="1"/>
  <c r="X88" i="1"/>
  <c r="AA88" i="1" s="1"/>
  <c r="AB88" i="1" s="1"/>
  <c r="X94" i="1"/>
  <c r="AA94" i="1" s="1"/>
  <c r="AB94" i="1" s="1"/>
  <c r="X403" i="1"/>
  <c r="AA403" i="1" s="1"/>
  <c r="AB403" i="1" s="1"/>
  <c r="X395" i="1"/>
  <c r="AA395" i="1" s="1"/>
  <c r="AB395" i="1" s="1"/>
  <c r="X399" i="1"/>
  <c r="AA399" i="1" s="1"/>
  <c r="AB399" i="1" s="1"/>
  <c r="X397" i="1"/>
  <c r="AA397" i="1" s="1"/>
  <c r="AB397" i="1" s="1"/>
  <c r="X393" i="1"/>
  <c r="AA393" i="1" s="1"/>
  <c r="AB393" i="1" s="1"/>
  <c r="X402" i="1"/>
  <c r="AA402" i="1" s="1"/>
  <c r="AB402" i="1" s="1"/>
  <c r="X392" i="1"/>
  <c r="AA392" i="1" s="1"/>
  <c r="AB392" i="1" s="1"/>
  <c r="X398" i="1"/>
  <c r="AA398" i="1" s="1"/>
  <c r="AB398" i="1" s="1"/>
  <c r="X401" i="1"/>
  <c r="AA401" i="1" s="1"/>
  <c r="AB401" i="1" s="1"/>
  <c r="X396" i="1"/>
  <c r="AA396" i="1" s="1"/>
  <c r="AB396" i="1" s="1"/>
  <c r="X400" i="1"/>
  <c r="AA400" i="1" s="1"/>
  <c r="AB400" i="1" s="1"/>
  <c r="X394" i="1"/>
  <c r="AA394" i="1" s="1"/>
  <c r="AB394" i="1" s="1"/>
  <c r="X498" i="1"/>
  <c r="X342" i="1"/>
  <c r="AA342" i="1" s="1"/>
  <c r="AB342" i="1" s="1"/>
  <c r="X501" i="1"/>
  <c r="AA501" i="1" s="1"/>
  <c r="AB501" i="1" s="1"/>
  <c r="AA486" i="1"/>
  <c r="AB486" i="1" s="1"/>
  <c r="X502" i="1"/>
  <c r="AA502" i="1" s="1"/>
  <c r="AB502" i="1" s="1"/>
  <c r="X977" i="1"/>
  <c r="AA977" i="1" s="1"/>
  <c r="AB977" i="1" s="1"/>
  <c r="X975" i="1"/>
  <c r="AA975" i="1" s="1"/>
  <c r="AB975" i="1" s="1"/>
  <c r="X972" i="1"/>
  <c r="AA972" i="1" s="1"/>
  <c r="AB972" i="1" s="1"/>
  <c r="X976" i="1"/>
  <c r="AA976" i="1" s="1"/>
  <c r="AB976" i="1" s="1"/>
  <c r="X971" i="1"/>
  <c r="X974" i="1"/>
  <c r="AA974" i="1" s="1"/>
  <c r="AB974" i="1" s="1"/>
  <c r="AA411" i="1"/>
  <c r="AB411" i="1" s="1"/>
  <c r="AA408" i="1"/>
  <c r="AB408" i="1" s="1"/>
  <c r="X1328" i="1"/>
  <c r="AA1328" i="1" s="1"/>
  <c r="AB1328" i="1" s="1"/>
  <c r="X1322" i="1"/>
  <c r="AA1322" i="1" s="1"/>
  <c r="AB1322" i="1" s="1"/>
  <c r="X1318" i="1"/>
  <c r="X1326" i="1"/>
  <c r="AA1326" i="1" s="1"/>
  <c r="AB1326" i="1" s="1"/>
  <c r="Z904" i="1"/>
  <c r="X474" i="1"/>
  <c r="AA474" i="1" s="1"/>
  <c r="AB474" i="1" s="1"/>
  <c r="AA519" i="1"/>
  <c r="AB519" i="1" s="1"/>
  <c r="AA518" i="1"/>
  <c r="AB518" i="1" s="1"/>
  <c r="X768" i="1"/>
  <c r="AA768" i="1" s="1"/>
  <c r="AB768" i="1" s="1"/>
  <c r="X771" i="1"/>
  <c r="AA771" i="1" s="1"/>
  <c r="AB771" i="1" s="1"/>
  <c r="X773" i="1"/>
  <c r="AA773" i="1" s="1"/>
  <c r="AB773" i="1" s="1"/>
  <c r="X762" i="1"/>
  <c r="AA762" i="1" s="1"/>
  <c r="AB762" i="1" s="1"/>
  <c r="X760" i="1"/>
  <c r="X772" i="1"/>
  <c r="AA772" i="1" s="1"/>
  <c r="AB772" i="1" s="1"/>
  <c r="X770" i="1"/>
  <c r="AA770" i="1" s="1"/>
  <c r="AB770" i="1" s="1"/>
  <c r="W851" i="1"/>
  <c r="X845" i="1" s="1"/>
  <c r="X1355" i="1"/>
  <c r="AA1355" i="1" s="1"/>
  <c r="AB1355" i="1" s="1"/>
  <c r="AA116" i="1"/>
  <c r="AB116" i="1" s="1"/>
  <c r="X154" i="1"/>
  <c r="AA154" i="1" s="1"/>
  <c r="AB154" i="1" s="1"/>
  <c r="W562" i="1"/>
  <c r="X764" i="1"/>
  <c r="AA764" i="1" s="1"/>
  <c r="AB764" i="1" s="1"/>
  <c r="W959" i="1"/>
  <c r="X948" i="1" s="1"/>
  <c r="X1069" i="1"/>
  <c r="AA1069" i="1" s="1"/>
  <c r="AB1069" i="1" s="1"/>
  <c r="X1067" i="1"/>
  <c r="AA1067" i="1" s="1"/>
  <c r="AB1067" i="1" s="1"/>
  <c r="X1065" i="1"/>
  <c r="AA1065" i="1" s="1"/>
  <c r="AB1065" i="1" s="1"/>
  <c r="X1063" i="1"/>
  <c r="AA1063" i="1" s="1"/>
  <c r="AB1063" i="1" s="1"/>
  <c r="X1062" i="1"/>
  <c r="AA1062" i="1" s="1"/>
  <c r="AB1062" i="1" s="1"/>
  <c r="X1064" i="1"/>
  <c r="AA1064" i="1" s="1"/>
  <c r="AB1064" i="1" s="1"/>
  <c r="X1068" i="1"/>
  <c r="AA1068" i="1" s="1"/>
  <c r="AB1068" i="1" s="1"/>
  <c r="X1070" i="1"/>
  <c r="AA1070" i="1" s="1"/>
  <c r="AB1070" i="1" s="1"/>
  <c r="X1066" i="1"/>
  <c r="AA1066" i="1" s="1"/>
  <c r="AB1066" i="1" s="1"/>
  <c r="Z1230" i="1"/>
  <c r="AA61" i="1"/>
  <c r="AB61" i="1" s="1"/>
  <c r="AB1425" i="1" l="1"/>
  <c r="X62" i="1"/>
  <c r="AB95" i="1"/>
  <c r="X1098" i="1"/>
  <c r="X1105" i="1"/>
  <c r="AA374" i="1"/>
  <c r="AB369" i="1"/>
  <c r="AB374" i="1" s="1"/>
  <c r="AA1425" i="1"/>
  <c r="X1095" i="1"/>
  <c r="X1260" i="1"/>
  <c r="AB1260" i="1"/>
  <c r="AA1260" i="1"/>
  <c r="X578" i="1"/>
  <c r="X586" i="1"/>
  <c r="AA586" i="1" s="1"/>
  <c r="AB586" i="1" s="1"/>
  <c r="X757" i="1"/>
  <c r="X413" i="1"/>
  <c r="X1298" i="1"/>
  <c r="AA1298" i="1" s="1"/>
  <c r="AB1298" i="1" s="1"/>
  <c r="X1312" i="1"/>
  <c r="AA1312" i="1" s="1"/>
  <c r="AB1312" i="1" s="1"/>
  <c r="X1313" i="1"/>
  <c r="AA1313" i="1" s="1"/>
  <c r="AB1313" i="1" s="1"/>
  <c r="X730" i="1"/>
  <c r="AA730" i="1" s="1"/>
  <c r="AB730" i="1" s="1"/>
  <c r="X731" i="1"/>
  <c r="AA731" i="1" s="1"/>
  <c r="AB731" i="1" s="1"/>
  <c r="X495" i="1"/>
  <c r="X1113" i="1"/>
  <c r="AA1113" i="1" s="1"/>
  <c r="AB1113" i="1" s="1"/>
  <c r="X1100" i="1"/>
  <c r="AA1100" i="1" s="1"/>
  <c r="AB1100" i="1" s="1"/>
  <c r="X1104" i="1"/>
  <c r="AA1104" i="1" s="1"/>
  <c r="AB1104" i="1" s="1"/>
  <c r="X1108" i="1"/>
  <c r="AA1108" i="1" s="1"/>
  <c r="AB1108" i="1" s="1"/>
  <c r="X1107" i="1"/>
  <c r="AA1107" i="1" s="1"/>
  <c r="AB1107" i="1" s="1"/>
  <c r="X1101" i="1"/>
  <c r="AA1101" i="1" s="1"/>
  <c r="AB1101" i="1" s="1"/>
  <c r="AA1105" i="1"/>
  <c r="AB1105" i="1" s="1"/>
  <c r="X1109" i="1"/>
  <c r="AA1109" i="1" s="1"/>
  <c r="AB1109" i="1" s="1"/>
  <c r="X1102" i="1"/>
  <c r="AA1102" i="1" s="1"/>
  <c r="AB1102" i="1" s="1"/>
  <c r="X1106" i="1"/>
  <c r="AA1106" i="1" s="1"/>
  <c r="AB1106" i="1" s="1"/>
  <c r="X1110" i="1"/>
  <c r="AA1110" i="1" s="1"/>
  <c r="AB1110" i="1" s="1"/>
  <c r="X1099" i="1"/>
  <c r="AA1099" i="1" s="1"/>
  <c r="AB1099" i="1" s="1"/>
  <c r="X1103" i="1"/>
  <c r="AA1103" i="1" s="1"/>
  <c r="AB1103" i="1" s="1"/>
  <c r="X1111" i="1"/>
  <c r="AA1111" i="1" s="1"/>
  <c r="AB1111" i="1" s="1"/>
  <c r="AA1181" i="1"/>
  <c r="AB1181" i="1" s="1"/>
  <c r="AA200" i="1"/>
  <c r="AB200" i="1" s="1"/>
  <c r="AA1405" i="1"/>
  <c r="AA377" i="1"/>
  <c r="AB377" i="1" s="1"/>
  <c r="AA265" i="1"/>
  <c r="AB265" i="1" s="1"/>
  <c r="AA139" i="1"/>
  <c r="AB139" i="1" s="1"/>
  <c r="AA1117" i="1"/>
  <c r="AB1117" i="1" s="1"/>
  <c r="AA578" i="1"/>
  <c r="AB578" i="1" s="1"/>
  <c r="AA11" i="1"/>
  <c r="AA948" i="1"/>
  <c r="AB948" i="1" s="1"/>
  <c r="AA347" i="1"/>
  <c r="AB347" i="1" s="1"/>
  <c r="X366" i="1"/>
  <c r="X509" i="1"/>
  <c r="AA498" i="1"/>
  <c r="AB498" i="1" s="1"/>
  <c r="AA981" i="1"/>
  <c r="AB981" i="1" s="1"/>
  <c r="X993" i="1"/>
  <c r="AA798" i="1"/>
  <c r="AB798" i="1" s="1"/>
  <c r="X134" i="1"/>
  <c r="AA134" i="1" s="1"/>
  <c r="AB134" i="1" s="1"/>
  <c r="X132" i="1"/>
  <c r="AA132" i="1" s="1"/>
  <c r="AB132" i="1" s="1"/>
  <c r="X129" i="1"/>
  <c r="AA129" i="1" s="1"/>
  <c r="AB129" i="1" s="1"/>
  <c r="X127" i="1"/>
  <c r="AA127" i="1" s="1"/>
  <c r="AB127" i="1" s="1"/>
  <c r="X130" i="1"/>
  <c r="AA130" i="1" s="1"/>
  <c r="AB130" i="1" s="1"/>
  <c r="X131" i="1"/>
  <c r="AA131" i="1" s="1"/>
  <c r="AB131" i="1" s="1"/>
  <c r="X133" i="1"/>
  <c r="AA133" i="1" s="1"/>
  <c r="AB133" i="1" s="1"/>
  <c r="X135" i="1"/>
  <c r="AA135" i="1" s="1"/>
  <c r="AB135" i="1" s="1"/>
  <c r="X126" i="1"/>
  <c r="AA126" i="1" s="1"/>
  <c r="AB126" i="1" s="1"/>
  <c r="X128" i="1"/>
  <c r="AA128" i="1" s="1"/>
  <c r="AB128" i="1" s="1"/>
  <c r="X125" i="1"/>
  <c r="AA125" i="1" s="1"/>
  <c r="AB125" i="1" s="1"/>
  <c r="X630" i="1"/>
  <c r="AA630" i="1" s="1"/>
  <c r="AB630" i="1" s="1"/>
  <c r="X628" i="1"/>
  <c r="AA628" i="1" s="1"/>
  <c r="AB628" i="1" s="1"/>
  <c r="X626" i="1"/>
  <c r="AA626" i="1" s="1"/>
  <c r="AB626" i="1" s="1"/>
  <c r="X624" i="1"/>
  <c r="AA624" i="1" s="1"/>
  <c r="AB624" i="1" s="1"/>
  <c r="X622" i="1"/>
  <c r="AA622" i="1" s="1"/>
  <c r="AB622" i="1" s="1"/>
  <c r="X631" i="1"/>
  <c r="AA631" i="1" s="1"/>
  <c r="AB631" i="1" s="1"/>
  <c r="X629" i="1"/>
  <c r="AA629" i="1" s="1"/>
  <c r="AB629" i="1" s="1"/>
  <c r="X625" i="1"/>
  <c r="AA625" i="1" s="1"/>
  <c r="AB625" i="1" s="1"/>
  <c r="X623" i="1"/>
  <c r="AA623" i="1" s="1"/>
  <c r="AB623" i="1" s="1"/>
  <c r="X632" i="1"/>
  <c r="AA632" i="1" s="1"/>
  <c r="AB632" i="1" s="1"/>
  <c r="X602" i="1"/>
  <c r="AA602" i="1" s="1"/>
  <c r="AB602" i="1" s="1"/>
  <c r="X598" i="1"/>
  <c r="AA598" i="1" s="1"/>
  <c r="AB598" i="1" s="1"/>
  <c r="X594" i="1"/>
  <c r="AA594" i="1" s="1"/>
  <c r="AB594" i="1" s="1"/>
  <c r="X600" i="1"/>
  <c r="AA600" i="1" s="1"/>
  <c r="AB600" i="1" s="1"/>
  <c r="X596" i="1"/>
  <c r="AA596" i="1" s="1"/>
  <c r="AB596" i="1" s="1"/>
  <c r="X603" i="1"/>
  <c r="AA603" i="1" s="1"/>
  <c r="AB603" i="1" s="1"/>
  <c r="X592" i="1"/>
  <c r="AA592" i="1" s="1"/>
  <c r="AB592" i="1" s="1"/>
  <c r="X597" i="1"/>
  <c r="AA597" i="1" s="1"/>
  <c r="AB597" i="1" s="1"/>
  <c r="X593" i="1"/>
  <c r="AA593" i="1" s="1"/>
  <c r="AB593" i="1" s="1"/>
  <c r="X595" i="1"/>
  <c r="AA595" i="1" s="1"/>
  <c r="AB595" i="1" s="1"/>
  <c r="X601" i="1"/>
  <c r="AA601" i="1" s="1"/>
  <c r="AB601" i="1" s="1"/>
  <c r="X599" i="1"/>
  <c r="AA599" i="1" s="1"/>
  <c r="AB599" i="1" s="1"/>
  <c r="AB876" i="1"/>
  <c r="AA876" i="1"/>
  <c r="AA962" i="1"/>
  <c r="AB962" i="1" s="1"/>
  <c r="X306" i="1"/>
  <c r="AA306" i="1" s="1"/>
  <c r="AB306" i="1" s="1"/>
  <c r="X288" i="1"/>
  <c r="AA288" i="1" s="1"/>
  <c r="AB288" i="1" s="1"/>
  <c r="X304" i="1"/>
  <c r="AA304" i="1" s="1"/>
  <c r="AB304" i="1" s="1"/>
  <c r="X289" i="1"/>
  <c r="AA289" i="1" s="1"/>
  <c r="AB289" i="1" s="1"/>
  <c r="X296" i="1"/>
  <c r="AA296" i="1" s="1"/>
  <c r="AB296" i="1" s="1"/>
  <c r="X293" i="1"/>
  <c r="AA293" i="1" s="1"/>
  <c r="AB293" i="1" s="1"/>
  <c r="X301" i="1"/>
  <c r="AA301" i="1" s="1"/>
  <c r="AB301" i="1" s="1"/>
  <c r="X297" i="1"/>
  <c r="AA297" i="1" s="1"/>
  <c r="AB297" i="1" s="1"/>
  <c r="X300" i="1"/>
  <c r="AA300" i="1" s="1"/>
  <c r="AB300" i="1" s="1"/>
  <c r="X305" i="1"/>
  <c r="AA305" i="1" s="1"/>
  <c r="AB305" i="1" s="1"/>
  <c r="X292" i="1"/>
  <c r="AA292" i="1" s="1"/>
  <c r="AB292" i="1" s="1"/>
  <c r="X290" i="1"/>
  <c r="AA290" i="1" s="1"/>
  <c r="AB290" i="1" s="1"/>
  <c r="X295" i="1"/>
  <c r="AA295" i="1" s="1"/>
  <c r="AB295" i="1" s="1"/>
  <c r="X298" i="1"/>
  <c r="AA298" i="1" s="1"/>
  <c r="AB298" i="1" s="1"/>
  <c r="X303" i="1"/>
  <c r="AA303" i="1" s="1"/>
  <c r="AB303" i="1" s="1"/>
  <c r="X302" i="1"/>
  <c r="AA302" i="1" s="1"/>
  <c r="AB302" i="1" s="1"/>
  <c r="X287" i="1"/>
  <c r="AA287" i="1" s="1"/>
  <c r="AB287" i="1" s="1"/>
  <c r="X291" i="1"/>
  <c r="AA291" i="1" s="1"/>
  <c r="AB291" i="1" s="1"/>
  <c r="X294" i="1"/>
  <c r="AA294" i="1" s="1"/>
  <c r="AB294" i="1" s="1"/>
  <c r="X299" i="1"/>
  <c r="AA299" i="1" s="1"/>
  <c r="AB299" i="1" s="1"/>
  <c r="AA95" i="1"/>
  <c r="AA1131" i="1"/>
  <c r="AB1131" i="1" s="1"/>
  <c r="X943" i="1"/>
  <c r="AA943" i="1" s="1"/>
  <c r="AB943" i="1" s="1"/>
  <c r="X941" i="1"/>
  <c r="AA941" i="1" s="1"/>
  <c r="AB941" i="1" s="1"/>
  <c r="X938" i="1"/>
  <c r="AA938" i="1" s="1"/>
  <c r="AB938" i="1" s="1"/>
  <c r="X937" i="1"/>
  <c r="AA937" i="1" s="1"/>
  <c r="AB937" i="1" s="1"/>
  <c r="X940" i="1"/>
  <c r="AA940" i="1" s="1"/>
  <c r="AB940" i="1" s="1"/>
  <c r="X939" i="1"/>
  <c r="AA939" i="1" s="1"/>
  <c r="AB939" i="1" s="1"/>
  <c r="X942" i="1"/>
  <c r="AA942" i="1" s="1"/>
  <c r="AB942" i="1" s="1"/>
  <c r="X944" i="1"/>
  <c r="AA944" i="1" s="1"/>
  <c r="AB944" i="1" s="1"/>
  <c r="X1382" i="1"/>
  <c r="AA1382" i="1" s="1"/>
  <c r="AB1382" i="1" s="1"/>
  <c r="X1375" i="1"/>
  <c r="AA1375" i="1" s="1"/>
  <c r="AB1375" i="1" s="1"/>
  <c r="X1379" i="1"/>
  <c r="AA1379" i="1" s="1"/>
  <c r="AB1379" i="1" s="1"/>
  <c r="X1376" i="1"/>
  <c r="AA1376" i="1" s="1"/>
  <c r="AB1376" i="1" s="1"/>
  <c r="X1380" i="1"/>
  <c r="AA1380" i="1" s="1"/>
  <c r="AB1380" i="1" s="1"/>
  <c r="X1377" i="1"/>
  <c r="AA1377" i="1" s="1"/>
  <c r="AB1377" i="1" s="1"/>
  <c r="X1381" i="1"/>
  <c r="AA1381" i="1" s="1"/>
  <c r="AB1381" i="1" s="1"/>
  <c r="X1378" i="1"/>
  <c r="AA1378" i="1" s="1"/>
  <c r="AB1378" i="1" s="1"/>
  <c r="AA1275" i="1"/>
  <c r="AB1275" i="1" s="1"/>
  <c r="AA416" i="1"/>
  <c r="AB416" i="1" s="1"/>
  <c r="X572" i="1"/>
  <c r="AA572" i="1" s="1"/>
  <c r="AB572" i="1" s="1"/>
  <c r="X568" i="1"/>
  <c r="AA568" i="1" s="1"/>
  <c r="AB568" i="1" s="1"/>
  <c r="X571" i="1"/>
  <c r="AA571" i="1" s="1"/>
  <c r="AB571" i="1" s="1"/>
  <c r="X573" i="1"/>
  <c r="AA573" i="1" s="1"/>
  <c r="AB573" i="1" s="1"/>
  <c r="X574" i="1"/>
  <c r="AA574" i="1" s="1"/>
  <c r="AB574" i="1" s="1"/>
  <c r="X570" i="1"/>
  <c r="AA570" i="1" s="1"/>
  <c r="AB570" i="1" s="1"/>
  <c r="X569" i="1"/>
  <c r="AA569" i="1" s="1"/>
  <c r="AB569" i="1" s="1"/>
  <c r="X566" i="1"/>
  <c r="AA566" i="1" s="1"/>
  <c r="AB566" i="1" s="1"/>
  <c r="X567" i="1"/>
  <c r="AA567" i="1" s="1"/>
  <c r="AB567" i="1" s="1"/>
  <c r="AA1332" i="1"/>
  <c r="AB1332" i="1" s="1"/>
  <c r="AA718" i="1"/>
  <c r="AB718" i="1" s="1"/>
  <c r="X650" i="1"/>
  <c r="AA650" i="1" s="1"/>
  <c r="AB650" i="1" s="1"/>
  <c r="X658" i="1"/>
  <c r="AA658" i="1" s="1"/>
  <c r="AB658" i="1" s="1"/>
  <c r="X647" i="1"/>
  <c r="AA647" i="1" s="1"/>
  <c r="AB647" i="1" s="1"/>
  <c r="X653" i="1"/>
  <c r="AA653" i="1" s="1"/>
  <c r="AB653" i="1" s="1"/>
  <c r="X659" i="1"/>
  <c r="AA659" i="1" s="1"/>
  <c r="AB659" i="1" s="1"/>
  <c r="X651" i="1"/>
  <c r="AA651" i="1" s="1"/>
  <c r="AB651" i="1" s="1"/>
  <c r="X652" i="1"/>
  <c r="AA652" i="1" s="1"/>
  <c r="AB652" i="1" s="1"/>
  <c r="X655" i="1"/>
  <c r="AA655" i="1" s="1"/>
  <c r="AB655" i="1" s="1"/>
  <c r="X648" i="1"/>
  <c r="AA648" i="1" s="1"/>
  <c r="AB648" i="1" s="1"/>
  <c r="X654" i="1"/>
  <c r="AA654" i="1" s="1"/>
  <c r="AB654" i="1" s="1"/>
  <c r="X649" i="1"/>
  <c r="AA649" i="1" s="1"/>
  <c r="AB649" i="1" s="1"/>
  <c r="X657" i="1"/>
  <c r="AA657" i="1" s="1"/>
  <c r="AB657" i="1" s="1"/>
  <c r="X656" i="1"/>
  <c r="AA656" i="1" s="1"/>
  <c r="AB656" i="1" s="1"/>
  <c r="AA455" i="1"/>
  <c r="AB455" i="1" s="1"/>
  <c r="X1246" i="1"/>
  <c r="AA1246" i="1" s="1"/>
  <c r="AB1246" i="1" s="1"/>
  <c r="X1235" i="1"/>
  <c r="AA1235" i="1" s="1"/>
  <c r="AB1235" i="1" s="1"/>
  <c r="X1243" i="1"/>
  <c r="AA1243" i="1" s="1"/>
  <c r="AB1243" i="1" s="1"/>
  <c r="X1239" i="1"/>
  <c r="AA1239" i="1" s="1"/>
  <c r="AB1239" i="1" s="1"/>
  <c r="X1240" i="1"/>
  <c r="AA1240" i="1" s="1"/>
  <c r="AB1240" i="1" s="1"/>
  <c r="X1236" i="1"/>
  <c r="AA1236" i="1" s="1"/>
  <c r="AB1236" i="1" s="1"/>
  <c r="X1242" i="1"/>
  <c r="AA1242" i="1" s="1"/>
  <c r="AB1242" i="1" s="1"/>
  <c r="X1241" i="1"/>
  <c r="AA1241" i="1" s="1"/>
  <c r="AB1241" i="1" s="1"/>
  <c r="X1234" i="1"/>
  <c r="AA1234" i="1" s="1"/>
  <c r="AB1234" i="1" s="1"/>
  <c r="X1237" i="1"/>
  <c r="AA1237" i="1" s="1"/>
  <c r="AB1237" i="1" s="1"/>
  <c r="X1244" i="1"/>
  <c r="AA1244" i="1" s="1"/>
  <c r="AB1244" i="1" s="1"/>
  <c r="X1238" i="1"/>
  <c r="AA1238" i="1" s="1"/>
  <c r="AB1238" i="1" s="1"/>
  <c r="AA996" i="1"/>
  <c r="AB996" i="1" s="1"/>
  <c r="X855" i="1"/>
  <c r="AA855" i="1" s="1"/>
  <c r="AB855" i="1" s="1"/>
  <c r="X861" i="1"/>
  <c r="AA861" i="1" s="1"/>
  <c r="AB861" i="1" s="1"/>
  <c r="X862" i="1"/>
  <c r="AA862" i="1" s="1"/>
  <c r="AB862" i="1" s="1"/>
  <c r="X857" i="1"/>
  <c r="AA857" i="1" s="1"/>
  <c r="AB857" i="1" s="1"/>
  <c r="X859" i="1"/>
  <c r="AA859" i="1" s="1"/>
  <c r="AB859" i="1" s="1"/>
  <c r="X856" i="1"/>
  <c r="AA856" i="1" s="1"/>
  <c r="AB856" i="1" s="1"/>
  <c r="X858" i="1"/>
  <c r="AA858" i="1" s="1"/>
  <c r="AB858" i="1" s="1"/>
  <c r="X860" i="1"/>
  <c r="AA860" i="1" s="1"/>
  <c r="AB860" i="1" s="1"/>
  <c r="X79" i="1"/>
  <c r="AA79" i="1" s="1"/>
  <c r="AB79" i="1" s="1"/>
  <c r="X72" i="1"/>
  <c r="AA72" i="1" s="1"/>
  <c r="AB72" i="1" s="1"/>
  <c r="X74" i="1"/>
  <c r="AA74" i="1" s="1"/>
  <c r="AB74" i="1" s="1"/>
  <c r="X66" i="1"/>
  <c r="AA66" i="1" s="1"/>
  <c r="AB66" i="1" s="1"/>
  <c r="X73" i="1"/>
  <c r="AA73" i="1" s="1"/>
  <c r="AB73" i="1" s="1"/>
  <c r="X69" i="1"/>
  <c r="AA69" i="1" s="1"/>
  <c r="AB69" i="1" s="1"/>
  <c r="X75" i="1"/>
  <c r="AA75" i="1" s="1"/>
  <c r="AB75" i="1" s="1"/>
  <c r="X70" i="1"/>
  <c r="AA70" i="1" s="1"/>
  <c r="AB70" i="1" s="1"/>
  <c r="X68" i="1"/>
  <c r="AA68" i="1" s="1"/>
  <c r="AB68" i="1" s="1"/>
  <c r="X77" i="1"/>
  <c r="AA77" i="1" s="1"/>
  <c r="AB77" i="1" s="1"/>
  <c r="X71" i="1"/>
  <c r="AA71" i="1" s="1"/>
  <c r="AB71" i="1" s="1"/>
  <c r="X67" i="1"/>
  <c r="AA67" i="1" s="1"/>
  <c r="AB67" i="1" s="1"/>
  <c r="X76" i="1"/>
  <c r="AA76" i="1" s="1"/>
  <c r="AB76" i="1" s="1"/>
  <c r="AA252" i="1"/>
  <c r="AB252" i="1" s="1"/>
  <c r="AA225" i="1"/>
  <c r="AB225" i="1" s="1"/>
  <c r="AA1008" i="1"/>
  <c r="AB1008" i="1" s="1"/>
  <c r="X815" i="1"/>
  <c r="AA815" i="1" s="1"/>
  <c r="AB815" i="1" s="1"/>
  <c r="X823" i="1"/>
  <c r="AA823" i="1" s="1"/>
  <c r="AB823" i="1" s="1"/>
  <c r="X825" i="1"/>
  <c r="AA825" i="1" s="1"/>
  <c r="AB825" i="1" s="1"/>
  <c r="X814" i="1"/>
  <c r="AA814" i="1" s="1"/>
  <c r="AB814" i="1" s="1"/>
  <c r="X827" i="1"/>
  <c r="AA827" i="1" s="1"/>
  <c r="AB827" i="1" s="1"/>
  <c r="X828" i="1"/>
  <c r="AA828" i="1" s="1"/>
  <c r="AB828" i="1" s="1"/>
  <c r="X816" i="1"/>
  <c r="AA816" i="1" s="1"/>
  <c r="AB816" i="1" s="1"/>
  <c r="X817" i="1"/>
  <c r="AA817" i="1" s="1"/>
  <c r="AB817" i="1" s="1"/>
  <c r="X822" i="1"/>
  <c r="AA822" i="1" s="1"/>
  <c r="AB822" i="1" s="1"/>
  <c r="X826" i="1"/>
  <c r="AA826" i="1" s="1"/>
  <c r="AB826" i="1" s="1"/>
  <c r="X813" i="1"/>
  <c r="AA813" i="1" s="1"/>
  <c r="AB813" i="1" s="1"/>
  <c r="X811" i="1"/>
  <c r="AA811" i="1" s="1"/>
  <c r="AB811" i="1" s="1"/>
  <c r="X819" i="1"/>
  <c r="AA819" i="1" s="1"/>
  <c r="AB819" i="1" s="1"/>
  <c r="X810" i="1"/>
  <c r="AA810" i="1" s="1"/>
  <c r="AB810" i="1" s="1"/>
  <c r="X820" i="1"/>
  <c r="AA820" i="1" s="1"/>
  <c r="AB820" i="1" s="1"/>
  <c r="X812" i="1"/>
  <c r="AA812" i="1" s="1"/>
  <c r="AB812" i="1" s="1"/>
  <c r="X824" i="1"/>
  <c r="AA824" i="1" s="1"/>
  <c r="AB824" i="1" s="1"/>
  <c r="AG822" i="1" s="1"/>
  <c r="X818" i="1"/>
  <c r="AA818" i="1" s="1"/>
  <c r="AB818" i="1" s="1"/>
  <c r="AB933" i="1"/>
  <c r="AA933" i="1"/>
  <c r="AA795" i="1"/>
  <c r="AB795" i="1"/>
  <c r="AA663" i="1"/>
  <c r="AB663" i="1" s="1"/>
  <c r="AA38" i="1"/>
  <c r="AB38" i="1"/>
  <c r="AA757" i="1"/>
  <c r="AB757" i="1"/>
  <c r="AA283" i="1"/>
  <c r="AB283" i="1"/>
  <c r="AA891" i="1"/>
  <c r="AB891" i="1"/>
  <c r="AA1295" i="1"/>
  <c r="AB1295" i="1"/>
  <c r="X850" i="1"/>
  <c r="AA850" i="1" s="1"/>
  <c r="AB850" i="1" s="1"/>
  <c r="X848" i="1"/>
  <c r="AA848" i="1" s="1"/>
  <c r="AB848" i="1" s="1"/>
  <c r="X847" i="1"/>
  <c r="AA847" i="1" s="1"/>
  <c r="AB847" i="1" s="1"/>
  <c r="X846" i="1"/>
  <c r="AA846" i="1" s="1"/>
  <c r="AB846" i="1" s="1"/>
  <c r="X849" i="1"/>
  <c r="AA849" i="1" s="1"/>
  <c r="AB849" i="1" s="1"/>
  <c r="X778" i="1"/>
  <c r="AA760" i="1"/>
  <c r="AB760" i="1" s="1"/>
  <c r="X978" i="1"/>
  <c r="AA971" i="1"/>
  <c r="AB971" i="1" s="1"/>
  <c r="AA22" i="1"/>
  <c r="AB22" i="1" s="1"/>
  <c r="X28" i="1"/>
  <c r="X530" i="1"/>
  <c r="AA530" i="1" s="1"/>
  <c r="AB530" i="1" s="1"/>
  <c r="X533" i="1"/>
  <c r="AA533" i="1" s="1"/>
  <c r="AB533" i="1" s="1"/>
  <c r="X526" i="1"/>
  <c r="AA526" i="1" s="1"/>
  <c r="AB526" i="1" s="1"/>
  <c r="X532" i="1"/>
  <c r="AA532" i="1" s="1"/>
  <c r="AB532" i="1" s="1"/>
  <c r="X527" i="1"/>
  <c r="AA527" i="1" s="1"/>
  <c r="AB527" i="1" s="1"/>
  <c r="X529" i="1"/>
  <c r="AA529" i="1" s="1"/>
  <c r="AB529" i="1" s="1"/>
  <c r="X528" i="1"/>
  <c r="AA528" i="1" s="1"/>
  <c r="AB528" i="1" s="1"/>
  <c r="X618" i="1"/>
  <c r="AA607" i="1"/>
  <c r="X124" i="1"/>
  <c r="X876" i="1"/>
  <c r="X964" i="1"/>
  <c r="AA964" i="1" s="1"/>
  <c r="AB964" i="1" s="1"/>
  <c r="X967" i="1"/>
  <c r="AA967" i="1" s="1"/>
  <c r="AB967" i="1" s="1"/>
  <c r="X963" i="1"/>
  <c r="AA963" i="1" s="1"/>
  <c r="AB963" i="1" s="1"/>
  <c r="X966" i="1"/>
  <c r="AA966" i="1" s="1"/>
  <c r="AB966" i="1" s="1"/>
  <c r="X965" i="1"/>
  <c r="AA965" i="1" s="1"/>
  <c r="AB965" i="1" s="1"/>
  <c r="AB482" i="1"/>
  <c r="AA482" i="1"/>
  <c r="X286" i="1"/>
  <c r="X95" i="1"/>
  <c r="X1143" i="1"/>
  <c r="AA1143" i="1" s="1"/>
  <c r="AB1143" i="1" s="1"/>
  <c r="X1142" i="1"/>
  <c r="AA1142" i="1" s="1"/>
  <c r="AB1142" i="1" s="1"/>
  <c r="X1134" i="1"/>
  <c r="AA1134" i="1" s="1"/>
  <c r="AB1134" i="1" s="1"/>
  <c r="X1135" i="1"/>
  <c r="AA1135" i="1" s="1"/>
  <c r="AB1135" i="1" s="1"/>
  <c r="X1137" i="1"/>
  <c r="AA1137" i="1" s="1"/>
  <c r="AB1137" i="1" s="1"/>
  <c r="X1136" i="1"/>
  <c r="AA1136" i="1" s="1"/>
  <c r="AB1136" i="1" s="1"/>
  <c r="X1138" i="1"/>
  <c r="AA1138" i="1" s="1"/>
  <c r="AB1138" i="1" s="1"/>
  <c r="X1139" i="1"/>
  <c r="AA1139" i="1" s="1"/>
  <c r="AB1139" i="1" s="1"/>
  <c r="X1133" i="1"/>
  <c r="AA1133" i="1" s="1"/>
  <c r="AB1133" i="1" s="1"/>
  <c r="X1140" i="1"/>
  <c r="AA1140" i="1" s="1"/>
  <c r="AB1140" i="1" s="1"/>
  <c r="X1374" i="1"/>
  <c r="X1283" i="1"/>
  <c r="AA1283" i="1" s="1"/>
  <c r="AB1283" i="1" s="1"/>
  <c r="X1279" i="1"/>
  <c r="AA1279" i="1" s="1"/>
  <c r="AB1279" i="1" s="1"/>
  <c r="X1277" i="1"/>
  <c r="AA1277" i="1" s="1"/>
  <c r="AB1277" i="1" s="1"/>
  <c r="X1280" i="1"/>
  <c r="AA1280" i="1" s="1"/>
  <c r="AB1280" i="1" s="1"/>
  <c r="X1282" i="1"/>
  <c r="AA1282" i="1" s="1"/>
  <c r="AB1282" i="1" s="1"/>
  <c r="X1276" i="1"/>
  <c r="AA1276" i="1" s="1"/>
  <c r="AB1276" i="1" s="1"/>
  <c r="X1281" i="1"/>
  <c r="AA1281" i="1" s="1"/>
  <c r="AB1281" i="1" s="1"/>
  <c r="X1278" i="1"/>
  <c r="AA1278" i="1" s="1"/>
  <c r="AB1278" i="1" s="1"/>
  <c r="X422" i="1"/>
  <c r="AA422" i="1" s="1"/>
  <c r="AB422" i="1" s="1"/>
  <c r="X425" i="1"/>
  <c r="AA425" i="1" s="1"/>
  <c r="AB425" i="1" s="1"/>
  <c r="X420" i="1"/>
  <c r="AA420" i="1" s="1"/>
  <c r="AB420" i="1" s="1"/>
  <c r="X423" i="1"/>
  <c r="AA423" i="1" s="1"/>
  <c r="AB423" i="1" s="1"/>
  <c r="X417" i="1"/>
  <c r="AA417" i="1" s="1"/>
  <c r="AB417" i="1" s="1"/>
  <c r="X424" i="1"/>
  <c r="AA424" i="1" s="1"/>
  <c r="AB424" i="1" s="1"/>
  <c r="X421" i="1"/>
  <c r="AA421" i="1" s="1"/>
  <c r="AB421" i="1" s="1"/>
  <c r="X418" i="1"/>
  <c r="AA418" i="1" s="1"/>
  <c r="AB418" i="1" s="1"/>
  <c r="X419" i="1"/>
  <c r="AA419" i="1" s="1"/>
  <c r="AB419" i="1" s="1"/>
  <c r="X426" i="1"/>
  <c r="AA426" i="1" s="1"/>
  <c r="AB426" i="1" s="1"/>
  <c r="X1217" i="1"/>
  <c r="AA1217" i="1" s="1"/>
  <c r="AB1217" i="1" s="1"/>
  <c r="X1227" i="1"/>
  <c r="AA1227" i="1" s="1"/>
  <c r="AB1227" i="1" s="1"/>
  <c r="X1221" i="1"/>
  <c r="AA1221" i="1" s="1"/>
  <c r="AB1221" i="1" s="1"/>
  <c r="X1220" i="1"/>
  <c r="AA1220" i="1" s="1"/>
  <c r="AB1220" i="1" s="1"/>
  <c r="X1225" i="1"/>
  <c r="AA1225" i="1" s="1"/>
  <c r="AB1225" i="1" s="1"/>
  <c r="X1223" i="1"/>
  <c r="AA1223" i="1" s="1"/>
  <c r="AB1223" i="1" s="1"/>
  <c r="X1228" i="1"/>
  <c r="AA1228" i="1" s="1"/>
  <c r="AB1228" i="1" s="1"/>
  <c r="X1224" i="1"/>
  <c r="AA1224" i="1" s="1"/>
  <c r="AB1224" i="1" s="1"/>
  <c r="X1215" i="1"/>
  <c r="AA1215" i="1" s="1"/>
  <c r="AB1215" i="1" s="1"/>
  <c r="X1219" i="1"/>
  <c r="AA1219" i="1" s="1"/>
  <c r="AB1219" i="1" s="1"/>
  <c r="X1216" i="1"/>
  <c r="AA1216" i="1" s="1"/>
  <c r="AB1216" i="1" s="1"/>
  <c r="X1229" i="1"/>
  <c r="AA1229" i="1" s="1"/>
  <c r="AB1229" i="1" s="1"/>
  <c r="X1226" i="1"/>
  <c r="AA1226" i="1" s="1"/>
  <c r="AB1226" i="1" s="1"/>
  <c r="X1222" i="1"/>
  <c r="AA1222" i="1" s="1"/>
  <c r="AB1222" i="1" s="1"/>
  <c r="X1218" i="1"/>
  <c r="AA1218" i="1" s="1"/>
  <c r="AB1218" i="1" s="1"/>
  <c r="AA183" i="1"/>
  <c r="AB183" i="1" s="1"/>
  <c r="X197" i="1"/>
  <c r="X740" i="1"/>
  <c r="AA740" i="1" s="1"/>
  <c r="AB740" i="1" s="1"/>
  <c r="X739" i="1"/>
  <c r="AA739" i="1" s="1"/>
  <c r="AB739" i="1" s="1"/>
  <c r="X733" i="1"/>
  <c r="AA733" i="1" s="1"/>
  <c r="AB733" i="1" s="1"/>
  <c r="X734" i="1"/>
  <c r="AA734" i="1" s="1"/>
  <c r="AB734" i="1" s="1"/>
  <c r="X735" i="1"/>
  <c r="AA735" i="1" s="1"/>
  <c r="AB735" i="1" s="1"/>
  <c r="X736" i="1"/>
  <c r="AA736" i="1" s="1"/>
  <c r="AB736" i="1" s="1"/>
  <c r="X732" i="1"/>
  <c r="AA732" i="1" s="1"/>
  <c r="AB732" i="1" s="1"/>
  <c r="X738" i="1"/>
  <c r="AA738" i="1" s="1"/>
  <c r="AB738" i="1" s="1"/>
  <c r="X1336" i="1"/>
  <c r="AA1336" i="1" s="1"/>
  <c r="AB1336" i="1" s="1"/>
  <c r="X1340" i="1"/>
  <c r="AA1340" i="1" s="1"/>
  <c r="AB1340" i="1" s="1"/>
  <c r="X1334" i="1"/>
  <c r="AA1334" i="1" s="1"/>
  <c r="AB1334" i="1" s="1"/>
  <c r="X1339" i="1"/>
  <c r="AA1339" i="1" s="1"/>
  <c r="AB1339" i="1" s="1"/>
  <c r="X1333" i="1"/>
  <c r="AA1333" i="1" s="1"/>
  <c r="AB1333" i="1" s="1"/>
  <c r="X1337" i="1"/>
  <c r="AA1337" i="1" s="1"/>
  <c r="AB1337" i="1" s="1"/>
  <c r="X1338" i="1"/>
  <c r="AA1338" i="1" s="1"/>
  <c r="AB1338" i="1" s="1"/>
  <c r="X1335" i="1"/>
  <c r="AA1335" i="1" s="1"/>
  <c r="AB1335" i="1" s="1"/>
  <c r="X725" i="1"/>
  <c r="AA725" i="1" s="1"/>
  <c r="AB725" i="1" s="1"/>
  <c r="X726" i="1"/>
  <c r="AA726" i="1" s="1"/>
  <c r="AB726" i="1" s="1"/>
  <c r="X723" i="1"/>
  <c r="AA723" i="1" s="1"/>
  <c r="AB723" i="1" s="1"/>
  <c r="X724" i="1"/>
  <c r="AA724" i="1" s="1"/>
  <c r="AB724" i="1" s="1"/>
  <c r="X721" i="1"/>
  <c r="AA721" i="1" s="1"/>
  <c r="AB721" i="1" s="1"/>
  <c r="X722" i="1"/>
  <c r="AA722" i="1" s="1"/>
  <c r="AB722" i="1" s="1"/>
  <c r="X719" i="1"/>
  <c r="AA719" i="1" s="1"/>
  <c r="AB719" i="1" s="1"/>
  <c r="X459" i="1"/>
  <c r="AA459" i="1" s="1"/>
  <c r="AB459" i="1" s="1"/>
  <c r="X457" i="1"/>
  <c r="AA457" i="1" s="1"/>
  <c r="AB457" i="1" s="1"/>
  <c r="X461" i="1"/>
  <c r="AA461" i="1" s="1"/>
  <c r="AB461" i="1" s="1"/>
  <c r="X460" i="1"/>
  <c r="AA460" i="1" s="1"/>
  <c r="AB460" i="1" s="1"/>
  <c r="X458" i="1"/>
  <c r="AA458" i="1" s="1"/>
  <c r="AB458" i="1" s="1"/>
  <c r="X456" i="1"/>
  <c r="AA456" i="1" s="1"/>
  <c r="AB456" i="1" s="1"/>
  <c r="X1057" i="1"/>
  <c r="AA1057" i="1" s="1"/>
  <c r="AB1057" i="1" s="1"/>
  <c r="X1046" i="1"/>
  <c r="AA1046" i="1" s="1"/>
  <c r="AB1046" i="1" s="1"/>
  <c r="X1050" i="1"/>
  <c r="AA1050" i="1" s="1"/>
  <c r="AB1050" i="1" s="1"/>
  <c r="X1049" i="1"/>
  <c r="AA1049" i="1" s="1"/>
  <c r="AB1049" i="1" s="1"/>
  <c r="X1053" i="1"/>
  <c r="AA1053" i="1" s="1"/>
  <c r="AB1053" i="1" s="1"/>
  <c r="X1054" i="1"/>
  <c r="AA1054" i="1" s="1"/>
  <c r="AB1054" i="1" s="1"/>
  <c r="X1047" i="1"/>
  <c r="AA1047" i="1" s="1"/>
  <c r="AB1047" i="1" s="1"/>
  <c r="X1052" i="1"/>
  <c r="AA1052" i="1" s="1"/>
  <c r="AB1052" i="1" s="1"/>
  <c r="X1051" i="1"/>
  <c r="AA1051" i="1" s="1"/>
  <c r="AB1051" i="1" s="1"/>
  <c r="X1048" i="1"/>
  <c r="AA1048" i="1" s="1"/>
  <c r="AB1048" i="1" s="1"/>
  <c r="X1055" i="1"/>
  <c r="AA1055" i="1" s="1"/>
  <c r="AB1055" i="1" s="1"/>
  <c r="X1233" i="1"/>
  <c r="X65" i="1"/>
  <c r="X259" i="1"/>
  <c r="AA259" i="1" s="1"/>
  <c r="AB259" i="1" s="1"/>
  <c r="X257" i="1"/>
  <c r="AA257" i="1" s="1"/>
  <c r="AB257" i="1" s="1"/>
  <c r="X254" i="1"/>
  <c r="AA254" i="1" s="1"/>
  <c r="AB254" i="1" s="1"/>
  <c r="X255" i="1"/>
  <c r="AA255" i="1" s="1"/>
  <c r="AB255" i="1" s="1"/>
  <c r="X253" i="1"/>
  <c r="AA253" i="1" s="1"/>
  <c r="AB253" i="1" s="1"/>
  <c r="X261" i="1"/>
  <c r="AA261" i="1" s="1"/>
  <c r="AB261" i="1" s="1"/>
  <c r="X256" i="1"/>
  <c r="AA256" i="1" s="1"/>
  <c r="AB256" i="1" s="1"/>
  <c r="X258" i="1"/>
  <c r="AA258" i="1" s="1"/>
  <c r="AB258" i="1" s="1"/>
  <c r="AA522" i="1"/>
  <c r="AB522" i="1"/>
  <c r="X230" i="1"/>
  <c r="AA230" i="1" s="1"/>
  <c r="AB230" i="1" s="1"/>
  <c r="X227" i="1"/>
  <c r="AA227" i="1" s="1"/>
  <c r="AB227" i="1" s="1"/>
  <c r="X236" i="1"/>
  <c r="AA236" i="1" s="1"/>
  <c r="AB236" i="1" s="1"/>
  <c r="X233" i="1"/>
  <c r="AA233" i="1" s="1"/>
  <c r="AB233" i="1" s="1"/>
  <c r="X231" i="1"/>
  <c r="AA231" i="1" s="1"/>
  <c r="AB231" i="1" s="1"/>
  <c r="X234" i="1"/>
  <c r="AA234" i="1" s="1"/>
  <c r="AB234" i="1" s="1"/>
  <c r="X228" i="1"/>
  <c r="AA228" i="1" s="1"/>
  <c r="AB228" i="1" s="1"/>
  <c r="X226" i="1"/>
  <c r="AA226" i="1" s="1"/>
  <c r="AB226" i="1" s="1"/>
  <c r="X229" i="1"/>
  <c r="AA229" i="1" s="1"/>
  <c r="AB229" i="1" s="1"/>
  <c r="X232" i="1"/>
  <c r="AA232" i="1" s="1"/>
  <c r="AB232" i="1" s="1"/>
  <c r="X1012" i="1"/>
  <c r="AA1012" i="1" s="1"/>
  <c r="AB1012" i="1" s="1"/>
  <c r="X1009" i="1"/>
  <c r="AA1009" i="1" s="1"/>
  <c r="AB1009" i="1" s="1"/>
  <c r="X1013" i="1"/>
  <c r="AA1013" i="1" s="1"/>
  <c r="AB1013" i="1" s="1"/>
  <c r="X1010" i="1"/>
  <c r="AA1010" i="1" s="1"/>
  <c r="AB1010" i="1" s="1"/>
  <c r="X1011" i="1"/>
  <c r="AA1011" i="1" s="1"/>
  <c r="AB1011" i="1" s="1"/>
  <c r="X821" i="1"/>
  <c r="X933" i="1"/>
  <c r="AB121" i="1"/>
  <c r="AA121" i="1"/>
  <c r="X326" i="1"/>
  <c r="X561" i="1"/>
  <c r="AA561" i="1" s="1"/>
  <c r="AB561" i="1" s="1"/>
  <c r="X556" i="1"/>
  <c r="AA556" i="1" s="1"/>
  <c r="AB556" i="1" s="1"/>
  <c r="X559" i="1"/>
  <c r="AA559" i="1" s="1"/>
  <c r="AB559" i="1" s="1"/>
  <c r="X555" i="1"/>
  <c r="AA555" i="1" s="1"/>
  <c r="AB555" i="1" s="1"/>
  <c r="X557" i="1"/>
  <c r="AA557" i="1" s="1"/>
  <c r="AB557" i="1" s="1"/>
  <c r="X551" i="1"/>
  <c r="AA551" i="1" s="1"/>
  <c r="AB551" i="1" s="1"/>
  <c r="X554" i="1"/>
  <c r="AA554" i="1" s="1"/>
  <c r="AB554" i="1" s="1"/>
  <c r="X558" i="1"/>
  <c r="AA558" i="1" s="1"/>
  <c r="AB558" i="1" s="1"/>
  <c r="X552" i="1"/>
  <c r="AA552" i="1" s="1"/>
  <c r="AB552" i="1" s="1"/>
  <c r="AA845" i="1"/>
  <c r="AB845" i="1" s="1"/>
  <c r="X15" i="1"/>
  <c r="AA15" i="1" s="1"/>
  <c r="AB15" i="1" s="1"/>
  <c r="X17" i="1"/>
  <c r="AA17" i="1" s="1"/>
  <c r="AB17" i="1" s="1"/>
  <c r="X12" i="1"/>
  <c r="AA12" i="1" s="1"/>
  <c r="AB12" i="1" s="1"/>
  <c r="X14" i="1"/>
  <c r="AA14" i="1" s="1"/>
  <c r="AB14" i="1" s="1"/>
  <c r="X16" i="1"/>
  <c r="AA16" i="1" s="1"/>
  <c r="AB16" i="1" s="1"/>
  <c r="X18" i="1"/>
  <c r="AA18" i="1" s="1"/>
  <c r="AB18" i="1" s="1"/>
  <c r="X13" i="1"/>
  <c r="AA13" i="1" s="1"/>
  <c r="AB13" i="1" s="1"/>
  <c r="AA525" i="1"/>
  <c r="AB525" i="1" s="1"/>
  <c r="AA212" i="1"/>
  <c r="AB212" i="1" s="1"/>
  <c r="X206" i="1"/>
  <c r="AA206" i="1" s="1"/>
  <c r="AB206" i="1" s="1"/>
  <c r="X203" i="1"/>
  <c r="AA203" i="1" s="1"/>
  <c r="AB203" i="1" s="1"/>
  <c r="X205" i="1"/>
  <c r="AA205" i="1" s="1"/>
  <c r="AB205" i="1" s="1"/>
  <c r="X208" i="1"/>
  <c r="AA208" i="1" s="1"/>
  <c r="AB208" i="1" s="1"/>
  <c r="X201" i="1"/>
  <c r="AA201" i="1" s="1"/>
  <c r="AB201" i="1" s="1"/>
  <c r="X204" i="1"/>
  <c r="AA204" i="1" s="1"/>
  <c r="AB204" i="1" s="1"/>
  <c r="X202" i="1"/>
  <c r="AA202" i="1" s="1"/>
  <c r="AB202" i="1" s="1"/>
  <c r="X207" i="1"/>
  <c r="AA207" i="1" s="1"/>
  <c r="AB207" i="1" s="1"/>
  <c r="X1071" i="1"/>
  <c r="AA413" i="1"/>
  <c r="X587" i="1"/>
  <c r="AA587" i="1" s="1"/>
  <c r="AB587" i="1" s="1"/>
  <c r="X582" i="1"/>
  <c r="AA582" i="1" s="1"/>
  <c r="AB582" i="1" s="1"/>
  <c r="X585" i="1"/>
  <c r="AA585" i="1" s="1"/>
  <c r="AB585" i="1" s="1"/>
  <c r="X583" i="1"/>
  <c r="AA583" i="1" s="1"/>
  <c r="AB583" i="1" s="1"/>
  <c r="X584" i="1"/>
  <c r="AA584" i="1" s="1"/>
  <c r="AB584" i="1" s="1"/>
  <c r="X579" i="1"/>
  <c r="AA579" i="1" s="1"/>
  <c r="AB579" i="1" s="1"/>
  <c r="X581" i="1"/>
  <c r="AA581" i="1" s="1"/>
  <c r="AB581" i="1" s="1"/>
  <c r="X580" i="1"/>
  <c r="AA580" i="1" s="1"/>
  <c r="AB580" i="1" s="1"/>
  <c r="AA164" i="1"/>
  <c r="X1407" i="1"/>
  <c r="AA1407" i="1" s="1"/>
  <c r="AB1407" i="1" s="1"/>
  <c r="X1411" i="1"/>
  <c r="AA1411" i="1" s="1"/>
  <c r="AB1411" i="1" s="1"/>
  <c r="X1410" i="1"/>
  <c r="AA1410" i="1" s="1"/>
  <c r="AB1410" i="1" s="1"/>
  <c r="X1409" i="1"/>
  <c r="AA1409" i="1" s="1"/>
  <c r="AB1409" i="1" s="1"/>
  <c r="X1406" i="1"/>
  <c r="AA1406" i="1" s="1"/>
  <c r="AB1406" i="1" s="1"/>
  <c r="X1412" i="1"/>
  <c r="AA1412" i="1" s="1"/>
  <c r="AB1412" i="1" s="1"/>
  <c r="X1408" i="1"/>
  <c r="AA1408" i="1" s="1"/>
  <c r="AB1408" i="1" s="1"/>
  <c r="X1028" i="1"/>
  <c r="AA1028" i="1" s="1"/>
  <c r="AB1028" i="1" s="1"/>
  <c r="X1027" i="1"/>
  <c r="AA1027" i="1" s="1"/>
  <c r="AB1027" i="1" s="1"/>
  <c r="X1024" i="1"/>
  <c r="AA1024" i="1" s="1"/>
  <c r="AB1024" i="1" s="1"/>
  <c r="X1020" i="1"/>
  <c r="AA1020" i="1" s="1"/>
  <c r="AB1020" i="1" s="1"/>
  <c r="X1023" i="1"/>
  <c r="AA1023" i="1" s="1"/>
  <c r="AB1023" i="1" s="1"/>
  <c r="X1021" i="1"/>
  <c r="AA1021" i="1" s="1"/>
  <c r="AB1021" i="1" s="1"/>
  <c r="X1026" i="1"/>
  <c r="AA1026" i="1" s="1"/>
  <c r="AB1026" i="1" s="1"/>
  <c r="X1018" i="1"/>
  <c r="AA1018" i="1" s="1"/>
  <c r="AB1018" i="1" s="1"/>
  <c r="X1019" i="1"/>
  <c r="AA1019" i="1" s="1"/>
  <c r="AB1019" i="1" s="1"/>
  <c r="X1022" i="1"/>
  <c r="AA1022" i="1" s="1"/>
  <c r="AB1022" i="1" s="1"/>
  <c r="X1025" i="1"/>
  <c r="AA1025" i="1" s="1"/>
  <c r="AB1025" i="1" s="1"/>
  <c r="X639" i="1"/>
  <c r="AA639" i="1" s="1"/>
  <c r="AB639" i="1" s="1"/>
  <c r="X642" i="1"/>
  <c r="AA642" i="1" s="1"/>
  <c r="AB642" i="1" s="1"/>
  <c r="X638" i="1"/>
  <c r="AA638" i="1" s="1"/>
  <c r="AB638" i="1" s="1"/>
  <c r="X637" i="1"/>
  <c r="AA637" i="1" s="1"/>
  <c r="AB637" i="1" s="1"/>
  <c r="X640" i="1"/>
  <c r="AA640" i="1" s="1"/>
  <c r="AB640" i="1" s="1"/>
  <c r="X641" i="1"/>
  <c r="AA641" i="1" s="1"/>
  <c r="AB641" i="1" s="1"/>
  <c r="AA700" i="1"/>
  <c r="AB700" i="1" s="1"/>
  <c r="X482" i="1"/>
  <c r="X179" i="1"/>
  <c r="AA179" i="1" s="1"/>
  <c r="AB179" i="1" s="1"/>
  <c r="X173" i="1"/>
  <c r="AA173" i="1" s="1"/>
  <c r="AB173" i="1" s="1"/>
  <c r="X174" i="1"/>
  <c r="AA174" i="1" s="1"/>
  <c r="AB174" i="1" s="1"/>
  <c r="X168" i="1"/>
  <c r="AA168" i="1" s="1"/>
  <c r="AB168" i="1" s="1"/>
  <c r="X175" i="1"/>
  <c r="AA175" i="1" s="1"/>
  <c r="AB175" i="1" s="1"/>
  <c r="X169" i="1"/>
  <c r="AA169" i="1" s="1"/>
  <c r="AB169" i="1" s="1"/>
  <c r="X170" i="1"/>
  <c r="AA170" i="1" s="1"/>
  <c r="AB170" i="1" s="1"/>
  <c r="X171" i="1"/>
  <c r="AA171" i="1" s="1"/>
  <c r="AB171" i="1" s="1"/>
  <c r="X177" i="1"/>
  <c r="AA177" i="1" s="1"/>
  <c r="AB177" i="1" s="1"/>
  <c r="X178" i="1"/>
  <c r="AA178" i="1" s="1"/>
  <c r="AB178" i="1" s="1"/>
  <c r="X172" i="1"/>
  <c r="AA172" i="1" s="1"/>
  <c r="AB172" i="1" s="1"/>
  <c r="X176" i="1"/>
  <c r="AA176" i="1" s="1"/>
  <c r="AB176" i="1" s="1"/>
  <c r="X404" i="1"/>
  <c r="X1205" i="1"/>
  <c r="AA1205" i="1" s="1"/>
  <c r="AB1205" i="1" s="1"/>
  <c r="X1209" i="1"/>
  <c r="AA1209" i="1" s="1"/>
  <c r="AB1209" i="1" s="1"/>
  <c r="X1204" i="1"/>
  <c r="AA1204" i="1" s="1"/>
  <c r="AB1204" i="1" s="1"/>
  <c r="X1208" i="1"/>
  <c r="AA1208" i="1" s="1"/>
  <c r="AB1208" i="1" s="1"/>
  <c r="X1207" i="1"/>
  <c r="AA1207" i="1" s="1"/>
  <c r="AB1207" i="1" s="1"/>
  <c r="X1198" i="1"/>
  <c r="AA1198" i="1" s="1"/>
  <c r="AB1198" i="1" s="1"/>
  <c r="X1202" i="1"/>
  <c r="AA1202" i="1" s="1"/>
  <c r="AB1202" i="1" s="1"/>
  <c r="X1206" i="1"/>
  <c r="AA1206" i="1" s="1"/>
  <c r="AB1206" i="1" s="1"/>
  <c r="X1210" i="1"/>
  <c r="AA1210" i="1" s="1"/>
  <c r="AB1210" i="1" s="1"/>
  <c r="X1203" i="1"/>
  <c r="AA1203" i="1" s="1"/>
  <c r="AB1203" i="1" s="1"/>
  <c r="X1199" i="1"/>
  <c r="AA1199" i="1" s="1"/>
  <c r="AB1199" i="1" s="1"/>
  <c r="X1201" i="1"/>
  <c r="AA1201" i="1" s="1"/>
  <c r="AB1201" i="1" s="1"/>
  <c r="X1200" i="1"/>
  <c r="AA1200" i="1" s="1"/>
  <c r="AB1200" i="1" s="1"/>
  <c r="X1197" i="1"/>
  <c r="AA1197" i="1" s="1"/>
  <c r="AB1197" i="1" s="1"/>
  <c r="AA907" i="1"/>
  <c r="AB907" i="1" s="1"/>
  <c r="AA1386" i="1"/>
  <c r="AA1263" i="1"/>
  <c r="AB1263" i="1" s="1"/>
  <c r="X547" i="1"/>
  <c r="AA1214" i="1"/>
  <c r="AB1214" i="1" s="1"/>
  <c r="X901" i="1"/>
  <c r="AA901" i="1" s="1"/>
  <c r="AB901" i="1" s="1"/>
  <c r="X897" i="1"/>
  <c r="AA897" i="1" s="1"/>
  <c r="AB897" i="1" s="1"/>
  <c r="X903" i="1"/>
  <c r="AA903" i="1" s="1"/>
  <c r="AB903" i="1" s="1"/>
  <c r="X895" i="1"/>
  <c r="AA895" i="1" s="1"/>
  <c r="AB895" i="1" s="1"/>
  <c r="X902" i="1"/>
  <c r="AA902" i="1" s="1"/>
  <c r="AB902" i="1" s="1"/>
  <c r="X896" i="1"/>
  <c r="AA896" i="1" s="1"/>
  <c r="AB896" i="1" s="1"/>
  <c r="X900" i="1"/>
  <c r="AA900" i="1" s="1"/>
  <c r="AB900" i="1" s="1"/>
  <c r="X899" i="1"/>
  <c r="AA899" i="1" s="1"/>
  <c r="AB899" i="1" s="1"/>
  <c r="X898" i="1"/>
  <c r="AA898" i="1" s="1"/>
  <c r="AB898" i="1" s="1"/>
  <c r="X378" i="1"/>
  <c r="AA378" i="1" s="1"/>
  <c r="AB378" i="1" s="1"/>
  <c r="X380" i="1"/>
  <c r="AA380" i="1" s="1"/>
  <c r="AB380" i="1" s="1"/>
  <c r="X385" i="1"/>
  <c r="AA385" i="1" s="1"/>
  <c r="AB385" i="1" s="1"/>
  <c r="X387" i="1"/>
  <c r="AA387" i="1" s="1"/>
  <c r="AB387" i="1" s="1"/>
  <c r="X381" i="1"/>
  <c r="AA381" i="1" s="1"/>
  <c r="AB381" i="1" s="1"/>
  <c r="X379" i="1"/>
  <c r="AA379" i="1" s="1"/>
  <c r="AB379" i="1" s="1"/>
  <c r="X383" i="1"/>
  <c r="AA383" i="1" s="1"/>
  <c r="AB383" i="1" s="1"/>
  <c r="X382" i="1"/>
  <c r="AA382" i="1" s="1"/>
  <c r="AB382" i="1" s="1"/>
  <c r="X384" i="1"/>
  <c r="AA384" i="1" s="1"/>
  <c r="AB384" i="1" s="1"/>
  <c r="X386" i="1"/>
  <c r="AA386" i="1" s="1"/>
  <c r="AB386" i="1" s="1"/>
  <c r="AA1045" i="1"/>
  <c r="AB1045" i="1" s="1"/>
  <c r="X1192" i="1"/>
  <c r="AA1192" i="1" s="1"/>
  <c r="AB1192" i="1" s="1"/>
  <c r="X1187" i="1"/>
  <c r="AA1187" i="1" s="1"/>
  <c r="AB1187" i="1" s="1"/>
  <c r="X1189" i="1"/>
  <c r="AA1189" i="1" s="1"/>
  <c r="AB1189" i="1" s="1"/>
  <c r="X1184" i="1"/>
  <c r="AA1184" i="1" s="1"/>
  <c r="AB1184" i="1" s="1"/>
  <c r="X1183" i="1"/>
  <c r="AA1183" i="1" s="1"/>
  <c r="AB1183" i="1" s="1"/>
  <c r="X1185" i="1"/>
  <c r="AA1185" i="1" s="1"/>
  <c r="AB1185" i="1" s="1"/>
  <c r="X1191" i="1"/>
  <c r="AA1191" i="1" s="1"/>
  <c r="AB1191" i="1" s="1"/>
  <c r="X1182" i="1"/>
  <c r="AA1182" i="1" s="1"/>
  <c r="AB1182" i="1" s="1"/>
  <c r="X1190" i="1"/>
  <c r="AA1190" i="1" s="1"/>
  <c r="AB1190" i="1" s="1"/>
  <c r="X1188" i="1"/>
  <c r="AA1188" i="1" s="1"/>
  <c r="AB1188" i="1" s="1"/>
  <c r="X1186" i="1"/>
  <c r="AA1186" i="1" s="1"/>
  <c r="AB1186" i="1" s="1"/>
  <c r="X267" i="1"/>
  <c r="AA267" i="1" s="1"/>
  <c r="AB267" i="1" s="1"/>
  <c r="X266" i="1"/>
  <c r="AA266" i="1" s="1"/>
  <c r="AB266" i="1" s="1"/>
  <c r="AA53" i="1"/>
  <c r="AB53" i="1"/>
  <c r="X680" i="1"/>
  <c r="X435" i="1"/>
  <c r="AA435" i="1" s="1"/>
  <c r="AB435" i="1" s="1"/>
  <c r="X446" i="1"/>
  <c r="AA446" i="1" s="1"/>
  <c r="AB446" i="1" s="1"/>
  <c r="X439" i="1"/>
  <c r="AA439" i="1" s="1"/>
  <c r="AB439" i="1" s="1"/>
  <c r="X450" i="1"/>
  <c r="AA450" i="1" s="1"/>
  <c r="AB450" i="1" s="1"/>
  <c r="X451" i="1"/>
  <c r="AA451" i="1" s="1"/>
  <c r="AB451" i="1" s="1"/>
  <c r="X442" i="1"/>
  <c r="AA442" i="1" s="1"/>
  <c r="AB442" i="1" s="1"/>
  <c r="X444" i="1"/>
  <c r="AA444" i="1" s="1"/>
  <c r="AB444" i="1" s="1"/>
  <c r="X441" i="1"/>
  <c r="AA441" i="1" s="1"/>
  <c r="AB441" i="1" s="1"/>
  <c r="X445" i="1"/>
  <c r="AA445" i="1" s="1"/>
  <c r="AB445" i="1" s="1"/>
  <c r="X438" i="1"/>
  <c r="AA438" i="1" s="1"/>
  <c r="AB438" i="1" s="1"/>
  <c r="X436" i="1"/>
  <c r="AA436" i="1" s="1"/>
  <c r="AB436" i="1" s="1"/>
  <c r="X434" i="1"/>
  <c r="AA434" i="1" s="1"/>
  <c r="AB434" i="1" s="1"/>
  <c r="X432" i="1"/>
  <c r="AA432" i="1" s="1"/>
  <c r="AB432" i="1" s="1"/>
  <c r="X447" i="1"/>
  <c r="AA447" i="1" s="1"/>
  <c r="AB447" i="1" s="1"/>
  <c r="X437" i="1"/>
  <c r="AA437" i="1" s="1"/>
  <c r="AB437" i="1" s="1"/>
  <c r="X443" i="1"/>
  <c r="AA443" i="1" s="1"/>
  <c r="AB443" i="1" s="1"/>
  <c r="X431" i="1"/>
  <c r="AA431" i="1" s="1"/>
  <c r="AB431" i="1" s="1"/>
  <c r="X433" i="1"/>
  <c r="AA433" i="1" s="1"/>
  <c r="AB433" i="1" s="1"/>
  <c r="X448" i="1"/>
  <c r="AA448" i="1" s="1"/>
  <c r="AB448" i="1" s="1"/>
  <c r="X449" i="1"/>
  <c r="AA449" i="1" s="1"/>
  <c r="AB449" i="1" s="1"/>
  <c r="X108" i="1"/>
  <c r="AA108" i="1" s="1"/>
  <c r="AB108" i="1" s="1"/>
  <c r="X101" i="1"/>
  <c r="AA101" i="1" s="1"/>
  <c r="AB101" i="1" s="1"/>
  <c r="X105" i="1"/>
  <c r="AA105" i="1" s="1"/>
  <c r="AB105" i="1" s="1"/>
  <c r="X103" i="1"/>
  <c r="AA103" i="1" s="1"/>
  <c r="AB103" i="1" s="1"/>
  <c r="X99" i="1"/>
  <c r="AA99" i="1" s="1"/>
  <c r="AB99" i="1" s="1"/>
  <c r="X102" i="1"/>
  <c r="AA102" i="1" s="1"/>
  <c r="AB102" i="1" s="1"/>
  <c r="X100" i="1"/>
  <c r="AA100" i="1" s="1"/>
  <c r="AB100" i="1" s="1"/>
  <c r="X104" i="1"/>
  <c r="AA104" i="1" s="1"/>
  <c r="AB104" i="1" s="1"/>
  <c r="X106" i="1"/>
  <c r="AA106" i="1" s="1"/>
  <c r="AB106" i="1" s="1"/>
  <c r="X107" i="1"/>
  <c r="AA107" i="1" s="1"/>
  <c r="AB107" i="1" s="1"/>
  <c r="X696" i="1"/>
  <c r="AA696" i="1" s="1"/>
  <c r="AB696" i="1" s="1"/>
  <c r="X693" i="1"/>
  <c r="AA693" i="1" s="1"/>
  <c r="AB693" i="1" s="1"/>
  <c r="X689" i="1"/>
  <c r="AA689" i="1" s="1"/>
  <c r="AB689" i="1" s="1"/>
  <c r="X690" i="1"/>
  <c r="AA690" i="1" s="1"/>
  <c r="AB690" i="1" s="1"/>
  <c r="X685" i="1"/>
  <c r="AA685" i="1" s="1"/>
  <c r="AB685" i="1" s="1"/>
  <c r="X686" i="1"/>
  <c r="AA686" i="1" s="1"/>
  <c r="AB686" i="1" s="1"/>
  <c r="X695" i="1"/>
  <c r="AA695" i="1" s="1"/>
  <c r="AB695" i="1" s="1"/>
  <c r="X691" i="1"/>
  <c r="AA691" i="1" s="1"/>
  <c r="AB691" i="1" s="1"/>
  <c r="X694" i="1"/>
  <c r="AA694" i="1" s="1"/>
  <c r="AB694" i="1" s="1"/>
  <c r="X687" i="1"/>
  <c r="AA687" i="1" s="1"/>
  <c r="AB687" i="1" s="1"/>
  <c r="X692" i="1"/>
  <c r="AA692" i="1" s="1"/>
  <c r="AB692" i="1" s="1"/>
  <c r="X684" i="1"/>
  <c r="AA684" i="1" s="1"/>
  <c r="AB684" i="1" s="1"/>
  <c r="X688" i="1"/>
  <c r="AA688" i="1" s="1"/>
  <c r="AB688" i="1" s="1"/>
  <c r="AA832" i="1"/>
  <c r="AB832" i="1" s="1"/>
  <c r="X344" i="1"/>
  <c r="AA329" i="1"/>
  <c r="AB329" i="1" s="1"/>
  <c r="X1121" i="1"/>
  <c r="AA1121" i="1" s="1"/>
  <c r="AB1121" i="1" s="1"/>
  <c r="X1125" i="1"/>
  <c r="AA1125" i="1" s="1"/>
  <c r="AB1125" i="1" s="1"/>
  <c r="X1127" i="1"/>
  <c r="AA1127" i="1" s="1"/>
  <c r="AB1127" i="1" s="1"/>
  <c r="X1118" i="1"/>
  <c r="AA1118" i="1" s="1"/>
  <c r="AB1118" i="1" s="1"/>
  <c r="X1124" i="1"/>
  <c r="AA1124" i="1" s="1"/>
  <c r="AB1124" i="1" s="1"/>
  <c r="X1120" i="1"/>
  <c r="AA1120" i="1" s="1"/>
  <c r="AB1120" i="1" s="1"/>
  <c r="X1119" i="1"/>
  <c r="AA1119" i="1" s="1"/>
  <c r="AB1119" i="1" s="1"/>
  <c r="X1122" i="1"/>
  <c r="AA1122" i="1" s="1"/>
  <c r="AB1122" i="1" s="1"/>
  <c r="X1123" i="1"/>
  <c r="AA1123" i="1" s="1"/>
  <c r="AB1123" i="1" s="1"/>
  <c r="X1126" i="1"/>
  <c r="AA1126" i="1" s="1"/>
  <c r="AB1126" i="1" s="1"/>
  <c r="X148" i="1"/>
  <c r="AA148" i="1" s="1"/>
  <c r="AB148" i="1" s="1"/>
  <c r="X143" i="1"/>
  <c r="AA143" i="1" s="1"/>
  <c r="AB143" i="1" s="1"/>
  <c r="X147" i="1"/>
  <c r="AA147" i="1" s="1"/>
  <c r="AB147" i="1" s="1"/>
  <c r="X144" i="1"/>
  <c r="AA144" i="1" s="1"/>
  <c r="AB144" i="1" s="1"/>
  <c r="X145" i="1"/>
  <c r="AA145" i="1" s="1"/>
  <c r="AB145" i="1" s="1"/>
  <c r="X142" i="1"/>
  <c r="AA142" i="1" s="1"/>
  <c r="AB142" i="1" s="1"/>
  <c r="X140" i="1"/>
  <c r="AA140" i="1" s="1"/>
  <c r="AB140" i="1" s="1"/>
  <c r="X146" i="1"/>
  <c r="AA146" i="1" s="1"/>
  <c r="AB146" i="1" s="1"/>
  <c r="X141" i="1"/>
  <c r="AA141" i="1" s="1"/>
  <c r="AB141" i="1" s="1"/>
  <c r="X149" i="1"/>
  <c r="AA149" i="1" s="1"/>
  <c r="AB149" i="1" s="1"/>
  <c r="AA326" i="1"/>
  <c r="AB326" i="1"/>
  <c r="X957" i="1"/>
  <c r="AA957" i="1" s="1"/>
  <c r="AB957" i="1" s="1"/>
  <c r="X958" i="1"/>
  <c r="AA958" i="1" s="1"/>
  <c r="AB958" i="1" s="1"/>
  <c r="X955" i="1"/>
  <c r="AA955" i="1" s="1"/>
  <c r="AB955" i="1" s="1"/>
  <c r="X951" i="1"/>
  <c r="AA951" i="1" s="1"/>
  <c r="AB951" i="1" s="1"/>
  <c r="X950" i="1"/>
  <c r="AA950" i="1" s="1"/>
  <c r="AB950" i="1" s="1"/>
  <c r="X952" i="1"/>
  <c r="AA952" i="1" s="1"/>
  <c r="AB952" i="1" s="1"/>
  <c r="X949" i="1"/>
  <c r="AA949" i="1" s="1"/>
  <c r="AB949" i="1" s="1"/>
  <c r="X956" i="1"/>
  <c r="AA956" i="1" s="1"/>
  <c r="AB956" i="1" s="1"/>
  <c r="X953" i="1"/>
  <c r="AA953" i="1" s="1"/>
  <c r="AB953" i="1" s="1"/>
  <c r="X954" i="1"/>
  <c r="AA954" i="1" s="1"/>
  <c r="AB954" i="1" s="1"/>
  <c r="X550" i="1"/>
  <c r="AA1318" i="1"/>
  <c r="X1329" i="1"/>
  <c r="AA1160" i="1"/>
  <c r="AB1160" i="1" s="1"/>
  <c r="X1178" i="1"/>
  <c r="X1299" i="1"/>
  <c r="AA1299" i="1" s="1"/>
  <c r="AB1299" i="1" s="1"/>
  <c r="X1307" i="1"/>
  <c r="AA1307" i="1" s="1"/>
  <c r="AB1307" i="1" s="1"/>
  <c r="X1311" i="1"/>
  <c r="AA1311" i="1" s="1"/>
  <c r="AB1311" i="1" s="1"/>
  <c r="X1305" i="1"/>
  <c r="AA1305" i="1" s="1"/>
  <c r="AB1305" i="1" s="1"/>
  <c r="X1309" i="1"/>
  <c r="AA1309" i="1" s="1"/>
  <c r="AB1309" i="1" s="1"/>
  <c r="X1306" i="1"/>
  <c r="AA1306" i="1" s="1"/>
  <c r="AB1306" i="1" s="1"/>
  <c r="X1304" i="1"/>
  <c r="AA1304" i="1" s="1"/>
  <c r="AB1304" i="1" s="1"/>
  <c r="X1308" i="1"/>
  <c r="AA1308" i="1" s="1"/>
  <c r="AB1308" i="1" s="1"/>
  <c r="X1310" i="1"/>
  <c r="AA1310" i="1" s="1"/>
  <c r="AB1310" i="1" s="1"/>
  <c r="X1314" i="1"/>
  <c r="AA1314" i="1" s="1"/>
  <c r="AB1314" i="1" s="1"/>
  <c r="X1301" i="1"/>
  <c r="AA1301" i="1" s="1"/>
  <c r="AB1301" i="1" s="1"/>
  <c r="X1302" i="1"/>
  <c r="AA1302" i="1" s="1"/>
  <c r="AB1302" i="1" s="1"/>
  <c r="X1300" i="1"/>
  <c r="AA1300" i="1" s="1"/>
  <c r="AB1300" i="1" s="1"/>
  <c r="X249" i="1"/>
  <c r="AA240" i="1"/>
  <c r="AB240" i="1" s="1"/>
  <c r="X806" i="1"/>
  <c r="AA806" i="1" s="1"/>
  <c r="AB806" i="1" s="1"/>
  <c r="X799" i="1"/>
  <c r="AA799" i="1" s="1"/>
  <c r="AB799" i="1" s="1"/>
  <c r="X803" i="1"/>
  <c r="AA803" i="1" s="1"/>
  <c r="AB803" i="1" s="1"/>
  <c r="X802" i="1"/>
  <c r="AA802" i="1" s="1"/>
  <c r="AB802" i="1" s="1"/>
  <c r="X800" i="1"/>
  <c r="AA800" i="1" s="1"/>
  <c r="AB800" i="1" s="1"/>
  <c r="X801" i="1"/>
  <c r="AA801" i="1" s="1"/>
  <c r="AB801" i="1" s="1"/>
  <c r="X804" i="1"/>
  <c r="AA804" i="1" s="1"/>
  <c r="AB804" i="1" s="1"/>
  <c r="X805" i="1"/>
  <c r="AA805" i="1" s="1"/>
  <c r="AB805" i="1" s="1"/>
  <c r="AA1032" i="1"/>
  <c r="AB1032" i="1" s="1"/>
  <c r="X1042" i="1"/>
  <c r="X213" i="1"/>
  <c r="AA213" i="1" s="1"/>
  <c r="AB213" i="1" s="1"/>
  <c r="X217" i="1"/>
  <c r="AA217" i="1" s="1"/>
  <c r="AB217" i="1" s="1"/>
  <c r="X221" i="1"/>
  <c r="AA221" i="1" s="1"/>
  <c r="AB221" i="1" s="1"/>
  <c r="X214" i="1"/>
  <c r="AA214" i="1" s="1"/>
  <c r="AB214" i="1" s="1"/>
  <c r="X215" i="1"/>
  <c r="AA215" i="1" s="1"/>
  <c r="AB215" i="1" s="1"/>
  <c r="X216" i="1"/>
  <c r="AA216" i="1" s="1"/>
  <c r="AB216" i="1" s="1"/>
  <c r="X218" i="1"/>
  <c r="AA218" i="1" s="1"/>
  <c r="AB218" i="1" s="1"/>
  <c r="X219" i="1"/>
  <c r="AA219" i="1" s="1"/>
  <c r="AB219" i="1" s="1"/>
  <c r="X220" i="1"/>
  <c r="AA220" i="1" s="1"/>
  <c r="AB220" i="1" s="1"/>
  <c r="AA1071" i="1"/>
  <c r="AB1071" i="1"/>
  <c r="AB413" i="1"/>
  <c r="X621" i="1"/>
  <c r="X591" i="1"/>
  <c r="X164" i="1"/>
  <c r="X1017" i="1"/>
  <c r="X636" i="1"/>
  <c r="X709" i="1"/>
  <c r="AA709" i="1" s="1"/>
  <c r="AB709" i="1" s="1"/>
  <c r="X701" i="1"/>
  <c r="AA701" i="1" s="1"/>
  <c r="AB701" i="1" s="1"/>
  <c r="X708" i="1"/>
  <c r="AA708" i="1" s="1"/>
  <c r="AB708" i="1" s="1"/>
  <c r="X707" i="1"/>
  <c r="AA707" i="1" s="1"/>
  <c r="AB707" i="1" s="1"/>
  <c r="X711" i="1"/>
  <c r="AA711" i="1" s="1"/>
  <c r="AB711" i="1" s="1"/>
  <c r="X703" i="1"/>
  <c r="AA703" i="1" s="1"/>
  <c r="AB703" i="1" s="1"/>
  <c r="X706" i="1"/>
  <c r="AA706" i="1" s="1"/>
  <c r="AB706" i="1" s="1"/>
  <c r="X705" i="1"/>
  <c r="AA705" i="1" s="1"/>
  <c r="AB705" i="1" s="1"/>
  <c r="X702" i="1"/>
  <c r="AA702" i="1" s="1"/>
  <c r="AB702" i="1" s="1"/>
  <c r="X704" i="1"/>
  <c r="AA704" i="1" s="1"/>
  <c r="AB704" i="1" s="1"/>
  <c r="X712" i="1"/>
  <c r="AA712" i="1" s="1"/>
  <c r="AB712" i="1" s="1"/>
  <c r="X714" i="1"/>
  <c r="AA714" i="1" s="1"/>
  <c r="AB714" i="1" s="1"/>
  <c r="X710" i="1"/>
  <c r="AA710" i="1" s="1"/>
  <c r="AB710" i="1" s="1"/>
  <c r="X167" i="1"/>
  <c r="AA404" i="1"/>
  <c r="AB404" i="1"/>
  <c r="X1196" i="1"/>
  <c r="X936" i="1"/>
  <c r="X920" i="1"/>
  <c r="AA920" i="1" s="1"/>
  <c r="AB920" i="1" s="1"/>
  <c r="X914" i="1"/>
  <c r="AA914" i="1" s="1"/>
  <c r="AB914" i="1" s="1"/>
  <c r="X912" i="1"/>
  <c r="AA912" i="1" s="1"/>
  <c r="AB912" i="1" s="1"/>
  <c r="X916" i="1"/>
  <c r="AA916" i="1" s="1"/>
  <c r="AB916" i="1" s="1"/>
  <c r="X908" i="1"/>
  <c r="AA908" i="1" s="1"/>
  <c r="AB908" i="1" s="1"/>
  <c r="X918" i="1"/>
  <c r="AA918" i="1" s="1"/>
  <c r="AB918" i="1" s="1"/>
  <c r="X910" i="1"/>
  <c r="AA910" i="1" s="1"/>
  <c r="AB910" i="1" s="1"/>
  <c r="X911" i="1"/>
  <c r="AA911" i="1" s="1"/>
  <c r="AB911" i="1" s="1"/>
  <c r="X919" i="1"/>
  <c r="AA919" i="1" s="1"/>
  <c r="AB919" i="1" s="1"/>
  <c r="X909" i="1"/>
  <c r="AA909" i="1" s="1"/>
  <c r="AB909" i="1" s="1"/>
  <c r="X915" i="1"/>
  <c r="AA915" i="1" s="1"/>
  <c r="AB915" i="1" s="1"/>
  <c r="X913" i="1"/>
  <c r="AA913" i="1" s="1"/>
  <c r="AB913" i="1" s="1"/>
  <c r="X917" i="1"/>
  <c r="AA917" i="1" s="1"/>
  <c r="AB917" i="1" s="1"/>
  <c r="X1401" i="1"/>
  <c r="AA1401" i="1" s="1"/>
  <c r="AB1401" i="1" s="1"/>
  <c r="X1389" i="1"/>
  <c r="AA1389" i="1" s="1"/>
  <c r="AB1389" i="1" s="1"/>
  <c r="X1397" i="1"/>
  <c r="AA1397" i="1" s="1"/>
  <c r="AB1397" i="1" s="1"/>
  <c r="X1393" i="1"/>
  <c r="AA1393" i="1" s="1"/>
  <c r="AB1393" i="1" s="1"/>
  <c r="X1398" i="1"/>
  <c r="AA1398" i="1" s="1"/>
  <c r="AB1398" i="1" s="1"/>
  <c r="X1387" i="1"/>
  <c r="AA1387" i="1" s="1"/>
  <c r="AB1387" i="1" s="1"/>
  <c r="X1395" i="1"/>
  <c r="AA1395" i="1" s="1"/>
  <c r="AB1395" i="1" s="1"/>
  <c r="X1400" i="1"/>
  <c r="AA1400" i="1" s="1"/>
  <c r="AB1400" i="1" s="1"/>
  <c r="X1396" i="1"/>
  <c r="AA1396" i="1" s="1"/>
  <c r="AB1396" i="1" s="1"/>
  <c r="X1392" i="1"/>
  <c r="AA1392" i="1" s="1"/>
  <c r="AB1392" i="1" s="1"/>
  <c r="X1394" i="1"/>
  <c r="AA1394" i="1" s="1"/>
  <c r="AB1394" i="1" s="1"/>
  <c r="X1388" i="1"/>
  <c r="AA1388" i="1" s="1"/>
  <c r="AB1388" i="1" s="1"/>
  <c r="X1399" i="1"/>
  <c r="AA1399" i="1" s="1"/>
  <c r="AB1399" i="1" s="1"/>
  <c r="X1390" i="1"/>
  <c r="AA1390" i="1" s="1"/>
  <c r="AB1390" i="1" s="1"/>
  <c r="X1391" i="1"/>
  <c r="AA1391" i="1" s="1"/>
  <c r="AB1391" i="1" s="1"/>
  <c r="X1266" i="1"/>
  <c r="AA1266" i="1" s="1"/>
  <c r="AB1266" i="1" s="1"/>
  <c r="X1271" i="1"/>
  <c r="AA1271" i="1" s="1"/>
  <c r="AB1271" i="1" s="1"/>
  <c r="X1269" i="1"/>
  <c r="AA1269" i="1" s="1"/>
  <c r="AB1269" i="1" s="1"/>
  <c r="X1267" i="1"/>
  <c r="AA1267" i="1" s="1"/>
  <c r="AB1267" i="1" s="1"/>
  <c r="X1270" i="1"/>
  <c r="AA1270" i="1" s="1"/>
  <c r="AB1270" i="1" s="1"/>
  <c r="X1264" i="1"/>
  <c r="AA1264" i="1" s="1"/>
  <c r="AB1264" i="1" s="1"/>
  <c r="X1265" i="1"/>
  <c r="AA1265" i="1" s="1"/>
  <c r="AB1265" i="1" s="1"/>
  <c r="AA547" i="1"/>
  <c r="AB547" i="1"/>
  <c r="AB62" i="1"/>
  <c r="AA62" i="1"/>
  <c r="X1157" i="1"/>
  <c r="AA1147" i="1"/>
  <c r="AB1147" i="1" s="1"/>
  <c r="X565" i="1"/>
  <c r="X894" i="1"/>
  <c r="X646" i="1"/>
  <c r="X1360" i="1"/>
  <c r="AA1344" i="1"/>
  <c r="AB1344" i="1" s="1"/>
  <c r="X1003" i="1"/>
  <c r="AA1003" i="1" s="1"/>
  <c r="AB1003" i="1" s="1"/>
  <c r="X998" i="1"/>
  <c r="AA998" i="1" s="1"/>
  <c r="AB998" i="1" s="1"/>
  <c r="X1004" i="1"/>
  <c r="AA1004" i="1" s="1"/>
  <c r="AB1004" i="1" s="1"/>
  <c r="X999" i="1"/>
  <c r="AA999" i="1" s="1"/>
  <c r="AB999" i="1" s="1"/>
  <c r="X1002" i="1"/>
  <c r="AA1002" i="1" s="1"/>
  <c r="AB1002" i="1" s="1"/>
  <c r="X1001" i="1"/>
  <c r="AA1001" i="1" s="1"/>
  <c r="AB1001" i="1" s="1"/>
  <c r="X997" i="1"/>
  <c r="AA997" i="1" s="1"/>
  <c r="AB997" i="1" s="1"/>
  <c r="X1000" i="1"/>
  <c r="AA1000" i="1" s="1"/>
  <c r="AB1000" i="1" s="1"/>
  <c r="X854" i="1"/>
  <c r="X53" i="1"/>
  <c r="AA680" i="1"/>
  <c r="AB680" i="1"/>
  <c r="X430" i="1"/>
  <c r="X98" i="1"/>
  <c r="AA495" i="1"/>
  <c r="AB495" i="1"/>
  <c r="X683" i="1"/>
  <c r="X833" i="1"/>
  <c r="AA833" i="1" s="1"/>
  <c r="AB833" i="1" s="1"/>
  <c r="X839" i="1"/>
  <c r="AA839" i="1" s="1"/>
  <c r="AB839" i="1" s="1"/>
  <c r="X836" i="1"/>
  <c r="AA836" i="1" s="1"/>
  <c r="AB836" i="1" s="1"/>
  <c r="X835" i="1"/>
  <c r="AA835" i="1" s="1"/>
  <c r="AB835" i="1" s="1"/>
  <c r="X838" i="1"/>
  <c r="AA838" i="1" s="1"/>
  <c r="AB838" i="1" s="1"/>
  <c r="X837" i="1"/>
  <c r="AA837" i="1" s="1"/>
  <c r="AB837" i="1" s="1"/>
  <c r="X841" i="1"/>
  <c r="AA841" i="1" s="1"/>
  <c r="AB841" i="1" s="1"/>
  <c r="X834" i="1"/>
  <c r="AA834" i="1" s="1"/>
  <c r="AB834" i="1" s="1"/>
  <c r="X840" i="1"/>
  <c r="AA840" i="1" s="1"/>
  <c r="AB840" i="1" s="1"/>
  <c r="X795" i="1"/>
  <c r="X668" i="1"/>
  <c r="AA668" i="1" s="1"/>
  <c r="AB668" i="1" s="1"/>
  <c r="X666" i="1"/>
  <c r="AA666" i="1" s="1"/>
  <c r="AB666" i="1" s="1"/>
  <c r="X664" i="1"/>
  <c r="AA664" i="1" s="1"/>
  <c r="AB664" i="1" s="1"/>
  <c r="X667" i="1"/>
  <c r="AA667" i="1" s="1"/>
  <c r="AB667" i="1" s="1"/>
  <c r="X665" i="1"/>
  <c r="AA665" i="1" s="1"/>
  <c r="AB665" i="1" s="1"/>
  <c r="X38" i="1"/>
  <c r="X283" i="1"/>
  <c r="X891" i="1"/>
  <c r="X1295" i="1"/>
  <c r="AA1098" i="1" l="1"/>
  <c r="AB1098" i="1" s="1"/>
  <c r="AB1114" i="1" s="1"/>
  <c r="X1114" i="1"/>
  <c r="AB1318" i="1"/>
  <c r="AB1329" i="1" s="1"/>
  <c r="AI569" i="1"/>
  <c r="AI571" i="1"/>
  <c r="AI568" i="1"/>
  <c r="AI572" i="1"/>
  <c r="AI566" i="1"/>
  <c r="AI573" i="1"/>
  <c r="AB1315" i="1"/>
  <c r="AG825" i="1"/>
  <c r="AG817" i="1"/>
  <c r="AG812" i="1"/>
  <c r="AG824" i="1"/>
  <c r="AG816" i="1"/>
  <c r="AG819" i="1"/>
  <c r="AG813" i="1"/>
  <c r="AG820" i="1"/>
  <c r="AG823" i="1"/>
  <c r="X1230" i="1"/>
  <c r="X851" i="1"/>
  <c r="X743" i="1"/>
  <c r="X1315" i="1"/>
  <c r="AA366" i="1"/>
  <c r="AB366" i="1"/>
  <c r="AA19" i="1"/>
  <c r="AB11" i="1"/>
  <c r="AB19" i="1" s="1"/>
  <c r="X1128" i="1"/>
  <c r="X269" i="1"/>
  <c r="AA1413" i="1"/>
  <c r="AB1405" i="1"/>
  <c r="AB1413" i="1" s="1"/>
  <c r="AA1193" i="1"/>
  <c r="AB1193" i="1"/>
  <c r="X697" i="1"/>
  <c r="AA683" i="1"/>
  <c r="AB683" i="1" s="1"/>
  <c r="X452" i="1"/>
  <c r="AA430" i="1"/>
  <c r="AB430" i="1" s="1"/>
  <c r="AA854" i="1"/>
  <c r="AB854" i="1" s="1"/>
  <c r="X863" i="1"/>
  <c r="X904" i="1"/>
  <c r="AA894" i="1"/>
  <c r="AB894" i="1" s="1"/>
  <c r="X1211" i="1"/>
  <c r="AA1196" i="1"/>
  <c r="AB1196" i="1" s="1"/>
  <c r="AA591" i="1"/>
  <c r="AB591" i="1" s="1"/>
  <c r="X604" i="1"/>
  <c r="AB249" i="1"/>
  <c r="AA249" i="1"/>
  <c r="AB1178" i="1"/>
  <c r="AA1178" i="1"/>
  <c r="X842" i="1"/>
  <c r="AB1230" i="1"/>
  <c r="AA1230" i="1"/>
  <c r="X1272" i="1"/>
  <c r="AB921" i="1"/>
  <c r="AA921" i="1"/>
  <c r="X222" i="1"/>
  <c r="AA124" i="1"/>
  <c r="X136" i="1"/>
  <c r="AB978" i="1"/>
  <c r="AA978" i="1"/>
  <c r="X669" i="1"/>
  <c r="AA1014" i="1"/>
  <c r="AB1014" i="1"/>
  <c r="AA262" i="1"/>
  <c r="AB262" i="1"/>
  <c r="AB1005" i="1"/>
  <c r="AA1005" i="1"/>
  <c r="X1341" i="1"/>
  <c r="AA1284" i="1"/>
  <c r="AB1284" i="1"/>
  <c r="AB807" i="1"/>
  <c r="AA807" i="1"/>
  <c r="AA959" i="1"/>
  <c r="AB959" i="1"/>
  <c r="AB588" i="1"/>
  <c r="AA588" i="1"/>
  <c r="X150" i="1"/>
  <c r="AB388" i="1"/>
  <c r="AA388" i="1"/>
  <c r="X209" i="1"/>
  <c r="AA1360" i="1"/>
  <c r="AB1360" i="1"/>
  <c r="AA565" i="1"/>
  <c r="AB565" i="1" s="1"/>
  <c r="X575" i="1"/>
  <c r="X643" i="1"/>
  <c r="AA636" i="1"/>
  <c r="AB636" i="1" s="1"/>
  <c r="AA621" i="1"/>
  <c r="AB621" i="1" s="1"/>
  <c r="X633" i="1"/>
  <c r="AA842" i="1"/>
  <c r="AB842" i="1"/>
  <c r="AB1058" i="1"/>
  <c r="AA1058" i="1"/>
  <c r="AB1386" i="1"/>
  <c r="AB1402" i="1" s="1"/>
  <c r="AA1402" i="1"/>
  <c r="X715" i="1"/>
  <c r="AB534" i="1"/>
  <c r="AA534" i="1"/>
  <c r="AB197" i="1"/>
  <c r="AA197" i="1"/>
  <c r="AB607" i="1"/>
  <c r="AB618" i="1" s="1"/>
  <c r="AA618" i="1"/>
  <c r="X237" i="1"/>
  <c r="AB1095" i="1"/>
  <c r="AA1095" i="1"/>
  <c r="X1005" i="1"/>
  <c r="AA727" i="1"/>
  <c r="AB727" i="1"/>
  <c r="X1284" i="1"/>
  <c r="X807" i="1"/>
  <c r="AA993" i="1"/>
  <c r="AB993" i="1"/>
  <c r="X959" i="1"/>
  <c r="X588" i="1"/>
  <c r="AA150" i="1"/>
  <c r="AB150" i="1"/>
  <c r="X388" i="1"/>
  <c r="AA209" i="1"/>
  <c r="AB209" i="1"/>
  <c r="AB1157" i="1"/>
  <c r="AA1157" i="1"/>
  <c r="X1029" i="1"/>
  <c r="AA1017" i="1"/>
  <c r="AB1017" i="1" s="1"/>
  <c r="AA1329" i="1"/>
  <c r="AB344" i="1"/>
  <c r="AA344" i="1"/>
  <c r="X1058" i="1"/>
  <c r="AB743" i="1"/>
  <c r="AA743" i="1"/>
  <c r="X1402" i="1"/>
  <c r="AA715" i="1"/>
  <c r="AB715" i="1"/>
  <c r="X534" i="1"/>
  <c r="AB851" i="1"/>
  <c r="AA851" i="1"/>
  <c r="X829" i="1"/>
  <c r="AA821" i="1"/>
  <c r="X80" i="1"/>
  <c r="AA65" i="1"/>
  <c r="AB65" i="1" s="1"/>
  <c r="AB778" i="1"/>
  <c r="AA778" i="1"/>
  <c r="AA237" i="1"/>
  <c r="AB237" i="1"/>
  <c r="X462" i="1"/>
  <c r="X727" i="1"/>
  <c r="AA427" i="1"/>
  <c r="AB427" i="1"/>
  <c r="X1144" i="1"/>
  <c r="X968" i="1"/>
  <c r="AA1315" i="1"/>
  <c r="AB509" i="1"/>
  <c r="AA509" i="1"/>
  <c r="X19" i="1"/>
  <c r="AB1128" i="1"/>
  <c r="AA1128" i="1"/>
  <c r="AA269" i="1"/>
  <c r="AB269" i="1"/>
  <c r="X1413" i="1"/>
  <c r="X1193" i="1"/>
  <c r="X109" i="1"/>
  <c r="AA98" i="1"/>
  <c r="AB98" i="1" s="1"/>
  <c r="AA646" i="1"/>
  <c r="AB646" i="1" s="1"/>
  <c r="X660" i="1"/>
  <c r="AA936" i="1"/>
  <c r="AB936" i="1" s="1"/>
  <c r="X945" i="1"/>
  <c r="AA167" i="1"/>
  <c r="AB167" i="1" s="1"/>
  <c r="X180" i="1"/>
  <c r="AA1042" i="1"/>
  <c r="AB1042" i="1"/>
  <c r="X562" i="1"/>
  <c r="AA550" i="1"/>
  <c r="AB550" i="1" s="1"/>
  <c r="AA1272" i="1"/>
  <c r="AB1272" i="1"/>
  <c r="X921" i="1"/>
  <c r="AB222" i="1"/>
  <c r="AA222" i="1"/>
  <c r="X1247" i="1"/>
  <c r="AA1233" i="1"/>
  <c r="AB1233" i="1" s="1"/>
  <c r="X1383" i="1"/>
  <c r="AA1374" i="1"/>
  <c r="AB1374" i="1" s="1"/>
  <c r="X307" i="1"/>
  <c r="AA286" i="1"/>
  <c r="AB286" i="1" s="1"/>
  <c r="AB28" i="1"/>
  <c r="AA28" i="1"/>
  <c r="AB669" i="1"/>
  <c r="AA669" i="1"/>
  <c r="AG815" i="1"/>
  <c r="AH815" i="1"/>
  <c r="X1014" i="1"/>
  <c r="X262" i="1"/>
  <c r="AA462" i="1"/>
  <c r="AB462" i="1"/>
  <c r="AA1341" i="1"/>
  <c r="AB1341" i="1"/>
  <c r="X427" i="1"/>
  <c r="AB1144" i="1"/>
  <c r="AA1144" i="1"/>
  <c r="AA968" i="1"/>
  <c r="AB968" i="1"/>
  <c r="AA1114" i="1" l="1"/>
  <c r="AB124" i="1"/>
  <c r="AB136" i="1" s="1"/>
  <c r="AI575" i="1"/>
  <c r="AB1029" i="1"/>
  <c r="AA1029" i="1"/>
  <c r="AB307" i="1"/>
  <c r="AA307" i="1"/>
  <c r="AB1247" i="1"/>
  <c r="AA1247" i="1"/>
  <c r="AA660" i="1"/>
  <c r="AB660" i="1"/>
  <c r="AB904" i="1"/>
  <c r="AA904" i="1"/>
  <c r="AA452" i="1"/>
  <c r="AB452" i="1"/>
  <c r="AB109" i="1"/>
  <c r="AA109" i="1"/>
  <c r="AB604" i="1"/>
  <c r="AA604" i="1"/>
  <c r="AB562" i="1"/>
  <c r="AA562" i="1"/>
  <c r="AA643" i="1"/>
  <c r="AB643" i="1"/>
  <c r="AB863" i="1"/>
  <c r="AA863" i="1"/>
  <c r="AB180" i="1"/>
  <c r="AA180" i="1"/>
  <c r="AA829" i="1"/>
  <c r="AB821" i="1"/>
  <c r="AA136" i="1"/>
  <c r="AB1383" i="1"/>
  <c r="AA1383" i="1"/>
  <c r="AA945" i="1"/>
  <c r="AB945" i="1"/>
  <c r="AB80" i="1"/>
  <c r="AA80" i="1"/>
  <c r="AA633" i="1"/>
  <c r="AB633" i="1"/>
  <c r="AA575" i="1"/>
  <c r="AB575" i="1"/>
  <c r="AA1211" i="1"/>
  <c r="AB1211" i="1"/>
  <c r="AB697" i="1"/>
  <c r="AA697" i="1"/>
  <c r="AB829" i="1" l="1"/>
  <c r="AG829" i="1" s="1"/>
  <c r="AG821" i="1"/>
  <c r="AB164" i="1" l="1"/>
</calcChain>
</file>

<file path=xl/sharedStrings.xml><?xml version="1.0" encoding="utf-8"?>
<sst xmlns="http://schemas.openxmlformats.org/spreadsheetml/2006/main" count="3856" uniqueCount="2482">
  <si>
    <t>Local Option Distribution Planning Guide</t>
  </si>
  <si>
    <t>Percentage Distribution Calculations</t>
  </si>
  <si>
    <t>** Indicates Multiple Counties</t>
  </si>
  <si>
    <t>The totals calculated will resemble distributions received from the Iowa Department of Revenue, but should not be considered as substitues for actual distributions released by the Department.</t>
  </si>
  <si>
    <t>Distribution Percentages calculated below may resemble those used in distributions from the Iowa Department of Revenue.  These calculations should not be considered as a substitute for the actual distributions released by the Department.</t>
  </si>
  <si>
    <t>(  ) Indicates Control County</t>
  </si>
  <si>
    <t>Control Co uses both Pop and  Property valuations for the city.</t>
  </si>
  <si>
    <t xml:space="preserve">Non Control County uses only Population. </t>
  </si>
  <si>
    <t>Co#</t>
  </si>
  <si>
    <t>Jur No.</t>
  </si>
  <si>
    <t>Name</t>
  </si>
  <si>
    <t>Effective Date</t>
  </si>
  <si>
    <t>REG LEVY FY83</t>
  </si>
  <si>
    <t>REG RATE FY83</t>
  </si>
  <si>
    <t>AG LEVY FY83</t>
  </si>
  <si>
    <t>AG RATE FY83</t>
  </si>
  <si>
    <t>TAX LEVY FY83</t>
  </si>
  <si>
    <t>REG LEVY FY84</t>
  </si>
  <si>
    <t>REG RATE FY84</t>
  </si>
  <si>
    <t>AG LEVY FY84</t>
  </si>
  <si>
    <t>AG RATE FY84</t>
  </si>
  <si>
    <t>TAX LEVY FY84</t>
  </si>
  <si>
    <t>REG LEVY FY85</t>
  </si>
  <si>
    <t>REG RATE FY85</t>
  </si>
  <si>
    <t>AG LEVY FY85</t>
  </si>
  <si>
    <t>AG RATE FY85</t>
  </si>
  <si>
    <t>TAX LEVY FY85</t>
  </si>
  <si>
    <t>TOTAL LEVIES</t>
  </si>
  <si>
    <t>3-Year Property Tax Levies</t>
  </si>
  <si>
    <t>Percent Of Levy</t>
  </si>
  <si>
    <t>Percent Of Population</t>
  </si>
  <si>
    <t>Distribution Percentage</t>
  </si>
  <si>
    <t>Distribution Amount</t>
  </si>
  <si>
    <t>Line</t>
  </si>
  <si>
    <t>Adair County</t>
  </si>
  <si>
    <t>01-01</t>
  </si>
  <si>
    <t>Greenfield</t>
  </si>
  <si>
    <t>Yes</t>
  </si>
  <si>
    <t>01-02</t>
  </si>
  <si>
    <t>Adair **  (01)  39</t>
  </si>
  <si>
    <t>01-03</t>
  </si>
  <si>
    <t>Casey  **  01  (39)</t>
  </si>
  <si>
    <t>01-04</t>
  </si>
  <si>
    <t>Stuart  **  01  (39)</t>
  </si>
  <si>
    <t>01-05</t>
  </si>
  <si>
    <t>Bridgewater</t>
  </si>
  <si>
    <t>01-06</t>
  </si>
  <si>
    <t>Fontanelle</t>
  </si>
  <si>
    <t>01-07</t>
  </si>
  <si>
    <t>Orient</t>
  </si>
  <si>
    <t>01-22</t>
  </si>
  <si>
    <t>Unincorporated</t>
  </si>
  <si>
    <t>01-24</t>
  </si>
  <si>
    <t>Total Adair Co.</t>
  </si>
  <si>
    <t>Count</t>
  </si>
  <si>
    <t>Adams County</t>
  </si>
  <si>
    <t>02-01</t>
  </si>
  <si>
    <t>Corning</t>
  </si>
  <si>
    <t>02-02</t>
  </si>
  <si>
    <t>Carbon</t>
  </si>
  <si>
    <t>02-03</t>
  </si>
  <si>
    <t>Nodaway</t>
  </si>
  <si>
    <t>02-04</t>
  </si>
  <si>
    <t>Prescott</t>
  </si>
  <si>
    <t>02-05</t>
  </si>
  <si>
    <t>Lenox  **  2  (87)</t>
  </si>
  <si>
    <t>02-22</t>
  </si>
  <si>
    <t>02-24</t>
  </si>
  <si>
    <t>Total Adams Co.</t>
  </si>
  <si>
    <t>Allamakee County</t>
  </si>
  <si>
    <t>03-01</t>
  </si>
  <si>
    <t>Waukon</t>
  </si>
  <si>
    <t>03-02</t>
  </si>
  <si>
    <t>Lansing</t>
  </si>
  <si>
    <t>03-03</t>
  </si>
  <si>
    <t>Postville **  (03)  22</t>
  </si>
  <si>
    <t>03-04</t>
  </si>
  <si>
    <t>New Albin</t>
  </si>
  <si>
    <t>03-05</t>
  </si>
  <si>
    <t>Harpers Ferry</t>
  </si>
  <si>
    <t>03-06</t>
  </si>
  <si>
    <t>Waterville</t>
  </si>
  <si>
    <t>03-22</t>
  </si>
  <si>
    <t>03-24</t>
  </si>
  <si>
    <t>Total Allamakee Co</t>
  </si>
  <si>
    <t>Appanoose County</t>
  </si>
  <si>
    <t>04-01</t>
  </si>
  <si>
    <t>Centerville</t>
  </si>
  <si>
    <t>04-02</t>
  </si>
  <si>
    <t>Cincinnati</t>
  </si>
  <si>
    <t>04-03</t>
  </si>
  <si>
    <t>Moravia</t>
  </si>
  <si>
    <t>04-04</t>
  </si>
  <si>
    <t>Moulton</t>
  </si>
  <si>
    <t>04-05</t>
  </si>
  <si>
    <t>Mystic</t>
  </si>
  <si>
    <t>04-06</t>
  </si>
  <si>
    <t>Exline</t>
  </si>
  <si>
    <t>04-07</t>
  </si>
  <si>
    <t>Numa</t>
  </si>
  <si>
    <t>04-08</t>
  </si>
  <si>
    <t>Plano</t>
  </si>
  <si>
    <t>04-09</t>
  </si>
  <si>
    <t>Rathbun</t>
  </si>
  <si>
    <t>04-10</t>
  </si>
  <si>
    <t>Udell</t>
  </si>
  <si>
    <t>04-11</t>
  </si>
  <si>
    <t>Unionville</t>
  </si>
  <si>
    <t>04-22</t>
  </si>
  <si>
    <t>04-24</t>
  </si>
  <si>
    <t>Total Appanoose Co.</t>
  </si>
  <si>
    <t>Audubon County</t>
  </si>
  <si>
    <t>05-01</t>
  </si>
  <si>
    <t>Audubon</t>
  </si>
  <si>
    <t>05-02</t>
  </si>
  <si>
    <t>Exira</t>
  </si>
  <si>
    <t>05-03</t>
  </si>
  <si>
    <t>Brayton</t>
  </si>
  <si>
    <t>05-04</t>
  </si>
  <si>
    <t>Gray</t>
  </si>
  <si>
    <t>05-05</t>
  </si>
  <si>
    <t>Kimballton</t>
  </si>
  <si>
    <t>05-22</t>
  </si>
  <si>
    <t>05-24</t>
  </si>
  <si>
    <t>Total Audubon Co.</t>
  </si>
  <si>
    <t>Benton County</t>
  </si>
  <si>
    <t>06-01</t>
  </si>
  <si>
    <t>Belle Plaine</t>
  </si>
  <si>
    <t>06-02</t>
  </si>
  <si>
    <t>Vinton</t>
  </si>
  <si>
    <t>06-03</t>
  </si>
  <si>
    <t>Blairstown</t>
  </si>
  <si>
    <t>06-04</t>
  </si>
  <si>
    <t>Shellsburg</t>
  </si>
  <si>
    <t>06-05</t>
  </si>
  <si>
    <t>Van Horne</t>
  </si>
  <si>
    <t>06-06</t>
  </si>
  <si>
    <t>Atkins</t>
  </si>
  <si>
    <t>06-07</t>
  </si>
  <si>
    <t>Garrison</t>
  </si>
  <si>
    <t>06-08</t>
  </si>
  <si>
    <t>Keystone</t>
  </si>
  <si>
    <t>06-09</t>
  </si>
  <si>
    <t>Luzerne</t>
  </si>
  <si>
    <t>06-10</t>
  </si>
  <si>
    <t>Mount Auburn</t>
  </si>
  <si>
    <t>06-11</t>
  </si>
  <si>
    <t>Newhall</t>
  </si>
  <si>
    <t>06-12</t>
  </si>
  <si>
    <t>Norway</t>
  </si>
  <si>
    <t>06-13</t>
  </si>
  <si>
    <t>Urbana</t>
  </si>
  <si>
    <t>06-14</t>
  </si>
  <si>
    <t>Walford  **  (06)  57</t>
  </si>
  <si>
    <t>No</t>
  </si>
  <si>
    <t>06-22</t>
  </si>
  <si>
    <t>06-24</t>
  </si>
  <si>
    <t>Total Benton Co.</t>
  </si>
  <si>
    <t>Black Hawk County</t>
  </si>
  <si>
    <t>07-01</t>
  </si>
  <si>
    <t>Waterloo</t>
  </si>
  <si>
    <t>07-02</t>
  </si>
  <si>
    <t>Cedar Falls</t>
  </si>
  <si>
    <t>07-03</t>
  </si>
  <si>
    <t>Evansdale</t>
  </si>
  <si>
    <t>07-04</t>
  </si>
  <si>
    <t>Elk Run Heights</t>
  </si>
  <si>
    <t>07-05</t>
  </si>
  <si>
    <t>Hudson</t>
  </si>
  <si>
    <t>07-06</t>
  </si>
  <si>
    <t>La Porte City</t>
  </si>
  <si>
    <t>07-08</t>
  </si>
  <si>
    <t>Dunkerton</t>
  </si>
  <si>
    <t>07-09</t>
  </si>
  <si>
    <t>Janesville  **  07  (09)</t>
  </si>
  <si>
    <t>07-10</t>
  </si>
  <si>
    <t>Gilbertville</t>
  </si>
  <si>
    <t>07-11</t>
  </si>
  <si>
    <t>Raymond</t>
  </si>
  <si>
    <t>07-12</t>
  </si>
  <si>
    <t xml:space="preserve">Jesup  **  07   (10) </t>
  </si>
  <si>
    <t>07-22</t>
  </si>
  <si>
    <t>07-24</t>
  </si>
  <si>
    <t>Total Black Hawk</t>
  </si>
  <si>
    <t>Boone County</t>
  </si>
  <si>
    <t>08-01</t>
  </si>
  <si>
    <t>Boone</t>
  </si>
  <si>
    <t>08-02</t>
  </si>
  <si>
    <t>Madrid</t>
  </si>
  <si>
    <t>08-03</t>
  </si>
  <si>
    <t>Ogden</t>
  </si>
  <si>
    <t>08-04</t>
  </si>
  <si>
    <t>Beaver</t>
  </si>
  <si>
    <t>08-05</t>
  </si>
  <si>
    <t>Berkley</t>
  </si>
  <si>
    <t>08-06</t>
  </si>
  <si>
    <t>Boxholm</t>
  </si>
  <si>
    <t>08-07</t>
  </si>
  <si>
    <t>Fraser</t>
  </si>
  <si>
    <t>08-08</t>
  </si>
  <si>
    <t>Luther</t>
  </si>
  <si>
    <t>08-09</t>
  </si>
  <si>
    <t>Pilot Mound</t>
  </si>
  <si>
    <t>08-10</t>
  </si>
  <si>
    <t>Sheldahl  **  08  (77)  85</t>
  </si>
  <si>
    <t>08-22</t>
  </si>
  <si>
    <t>08-24</t>
  </si>
  <si>
    <t>Total Boone Co.</t>
  </si>
  <si>
    <t>Bremer County</t>
  </si>
  <si>
    <t>09-01</t>
  </si>
  <si>
    <t>Waverly</t>
  </si>
  <si>
    <t>09-02</t>
  </si>
  <si>
    <t>Sumner  **  (09)  33</t>
  </si>
  <si>
    <t>09-03</t>
  </si>
  <si>
    <t>Tripoli</t>
  </si>
  <si>
    <t>09-04</t>
  </si>
  <si>
    <t>Denver</t>
  </si>
  <si>
    <t>09-05</t>
  </si>
  <si>
    <t>09-06</t>
  </si>
  <si>
    <t>Readlyn</t>
  </si>
  <si>
    <t>09-07</t>
  </si>
  <si>
    <t>Frederika</t>
  </si>
  <si>
    <t>09-08</t>
  </si>
  <si>
    <t>Plainfield</t>
  </si>
  <si>
    <t>09-22</t>
  </si>
  <si>
    <t>09-24</t>
  </si>
  <si>
    <t>Total Bremer Co.</t>
  </si>
  <si>
    <t>Buchanan County</t>
  </si>
  <si>
    <t>10-01</t>
  </si>
  <si>
    <t>Independence</t>
  </si>
  <si>
    <t>10-02</t>
  </si>
  <si>
    <t>Jesup  **   07   (10)</t>
  </si>
  <si>
    <t>10-03</t>
  </si>
  <si>
    <t>Fairbank  **   (10)    33</t>
  </si>
  <si>
    <t>10-04</t>
  </si>
  <si>
    <t>Hazleton</t>
  </si>
  <si>
    <t>10-05</t>
  </si>
  <si>
    <t>Lamont</t>
  </si>
  <si>
    <t>10-06</t>
  </si>
  <si>
    <t>Winthrop</t>
  </si>
  <si>
    <t>10-07</t>
  </si>
  <si>
    <t>Aurora</t>
  </si>
  <si>
    <t>10-08</t>
  </si>
  <si>
    <t>Brandon</t>
  </si>
  <si>
    <t>10-09</t>
  </si>
  <si>
    <t>Quasqueton</t>
  </si>
  <si>
    <t>10-10</t>
  </si>
  <si>
    <t>Rowley</t>
  </si>
  <si>
    <t>10-11</t>
  </si>
  <si>
    <t>Stanley  **   (10)   33</t>
  </si>
  <si>
    <t>10-22</t>
  </si>
  <si>
    <t>10-24</t>
  </si>
  <si>
    <t>Total Buchanan Co.</t>
  </si>
  <si>
    <t>Buena Vista County</t>
  </si>
  <si>
    <t>11-01</t>
  </si>
  <si>
    <t>Storm Lake</t>
  </si>
  <si>
    <t>11-02</t>
  </si>
  <si>
    <t>Alta</t>
  </si>
  <si>
    <t>11-03</t>
  </si>
  <si>
    <t>Albert City</t>
  </si>
  <si>
    <t>11-04</t>
  </si>
  <si>
    <t>Marathon</t>
  </si>
  <si>
    <t>11-05</t>
  </si>
  <si>
    <t>Newell</t>
  </si>
  <si>
    <t>11-06</t>
  </si>
  <si>
    <t>Sioux Rapids</t>
  </si>
  <si>
    <t>11-07</t>
  </si>
  <si>
    <t>Lakeside</t>
  </si>
  <si>
    <t>11-08</t>
  </si>
  <si>
    <t>Rembrandt</t>
  </si>
  <si>
    <t>11-09</t>
  </si>
  <si>
    <t>Truesdale</t>
  </si>
  <si>
    <t>11-10</t>
  </si>
  <si>
    <t>Linn Grove</t>
  </si>
  <si>
    <t>11-22</t>
  </si>
  <si>
    <t>11-24</t>
  </si>
  <si>
    <t>Total Buena Vista Co.</t>
  </si>
  <si>
    <t>Butler County</t>
  </si>
  <si>
    <t>12-01</t>
  </si>
  <si>
    <t>Clarksville</t>
  </si>
  <si>
    <t>12-02</t>
  </si>
  <si>
    <t>Greene</t>
  </si>
  <si>
    <t>12-03</t>
  </si>
  <si>
    <t>Parkersburg</t>
  </si>
  <si>
    <t>12-04</t>
  </si>
  <si>
    <t>Shell Rock</t>
  </si>
  <si>
    <t>12-05</t>
  </si>
  <si>
    <t>Allison</t>
  </si>
  <si>
    <t>12-06</t>
  </si>
  <si>
    <t>Aplington</t>
  </si>
  <si>
    <t>12-07</t>
  </si>
  <si>
    <t>Dumont</t>
  </si>
  <si>
    <t>12-08</t>
  </si>
  <si>
    <t>New Hartford</t>
  </si>
  <si>
    <t>12-09</t>
  </si>
  <si>
    <t>Aredale</t>
  </si>
  <si>
    <t>12-10</t>
  </si>
  <si>
    <t>Bristow</t>
  </si>
  <si>
    <t>12-22</t>
  </si>
  <si>
    <t>12-24</t>
  </si>
  <si>
    <t>Total Butler Co.</t>
  </si>
  <si>
    <t>Calhoun County</t>
  </si>
  <si>
    <t>13-01</t>
  </si>
  <si>
    <t>Lake City</t>
  </si>
  <si>
    <t>13-02</t>
  </si>
  <si>
    <t>Manson</t>
  </si>
  <si>
    <t>13-03</t>
  </si>
  <si>
    <t>Rockwell City</t>
  </si>
  <si>
    <t>13-04</t>
  </si>
  <si>
    <t>Lohrville</t>
  </si>
  <si>
    <t>13-05</t>
  </si>
  <si>
    <t>Pomeroy</t>
  </si>
  <si>
    <t>13-06</t>
  </si>
  <si>
    <t>Farnhamville  **   (13)   94</t>
  </si>
  <si>
    <t>13-07</t>
  </si>
  <si>
    <t>Jolley</t>
  </si>
  <si>
    <t>13-08</t>
  </si>
  <si>
    <t>Knierim</t>
  </si>
  <si>
    <t>13-09</t>
  </si>
  <si>
    <t>Rinard</t>
  </si>
  <si>
    <t>13-10</t>
  </si>
  <si>
    <t>Somers</t>
  </si>
  <si>
    <t>13-11</t>
  </si>
  <si>
    <t>Yetter</t>
  </si>
  <si>
    <t>13-12</t>
  </si>
  <si>
    <t>Lytton  **  13   (81)</t>
  </si>
  <si>
    <t>13-22</t>
  </si>
  <si>
    <t>13-24</t>
  </si>
  <si>
    <t>Total Calhoun Co</t>
  </si>
  <si>
    <t>Carroll County</t>
  </si>
  <si>
    <t>14-01</t>
  </si>
  <si>
    <t>Carroll</t>
  </si>
  <si>
    <t>14-02</t>
  </si>
  <si>
    <t>Coon Rapids  **   (14)   39</t>
  </si>
  <si>
    <t>14-03</t>
  </si>
  <si>
    <t>Manning</t>
  </si>
  <si>
    <t>14-04</t>
  </si>
  <si>
    <t>Breda</t>
  </si>
  <si>
    <t>14-05</t>
  </si>
  <si>
    <t>Glidden</t>
  </si>
  <si>
    <t>14-06</t>
  </si>
  <si>
    <t>Arcadia</t>
  </si>
  <si>
    <t>14-07</t>
  </si>
  <si>
    <t>Dedham</t>
  </si>
  <si>
    <t>14-08</t>
  </si>
  <si>
    <t>Halbur</t>
  </si>
  <si>
    <t>14-09</t>
  </si>
  <si>
    <t>Lanesboro</t>
  </si>
  <si>
    <t>14-10</t>
  </si>
  <si>
    <t>Lidderdale</t>
  </si>
  <si>
    <t>14-11</t>
  </si>
  <si>
    <t>Ralston  ** (14)  37</t>
  </si>
  <si>
    <t>14-12</t>
  </si>
  <si>
    <t>Templeton</t>
  </si>
  <si>
    <t>14-13</t>
  </si>
  <si>
    <t>Willey</t>
  </si>
  <si>
    <t>14-22</t>
  </si>
  <si>
    <t>14-24</t>
  </si>
  <si>
    <t>Total Carroll Co.</t>
  </si>
  <si>
    <t>Cass County</t>
  </si>
  <si>
    <t>15-01</t>
  </si>
  <si>
    <t>Atlantic</t>
  </si>
  <si>
    <t>15-02</t>
  </si>
  <si>
    <t>Anita</t>
  </si>
  <si>
    <t>15-03</t>
  </si>
  <si>
    <t>Griswold</t>
  </si>
  <si>
    <t>15-04</t>
  </si>
  <si>
    <t>Lewis</t>
  </si>
  <si>
    <t>15-05</t>
  </si>
  <si>
    <t>Cumberland</t>
  </si>
  <si>
    <t>15-06</t>
  </si>
  <si>
    <t>Marne</t>
  </si>
  <si>
    <t>15-07</t>
  </si>
  <si>
    <t>Massena</t>
  </si>
  <si>
    <t>15-08</t>
  </si>
  <si>
    <t>Wiota</t>
  </si>
  <si>
    <t>15-22</t>
  </si>
  <si>
    <t>15-24</t>
  </si>
  <si>
    <t>Total Cass Co.</t>
  </si>
  <si>
    <t>Cedar County</t>
  </si>
  <si>
    <t>16-01</t>
  </si>
  <si>
    <t>Tipton</t>
  </si>
  <si>
    <t>16-02</t>
  </si>
  <si>
    <t>Durant  **  (16)  70  82</t>
  </si>
  <si>
    <t>16-03</t>
  </si>
  <si>
    <t>Mechanicsville</t>
  </si>
  <si>
    <t>16-04</t>
  </si>
  <si>
    <t>West Branch  **  (16)  52</t>
  </si>
  <si>
    <t>16-05</t>
  </si>
  <si>
    <t>Clarence</t>
  </si>
  <si>
    <t>16-06</t>
  </si>
  <si>
    <t>Lowden</t>
  </si>
  <si>
    <t>16-07</t>
  </si>
  <si>
    <t>Stanwood</t>
  </si>
  <si>
    <t>16-08</t>
  </si>
  <si>
    <t>Bennett</t>
  </si>
  <si>
    <t>16-09</t>
  </si>
  <si>
    <t>Wilton  **  16  (70)</t>
  </si>
  <si>
    <t>16-22</t>
  </si>
  <si>
    <t>16-24</t>
  </si>
  <si>
    <t>Total Cedar Co.</t>
  </si>
  <si>
    <t>Cerro Gordo County</t>
  </si>
  <si>
    <t>17-01</t>
  </si>
  <si>
    <t>Mason City</t>
  </si>
  <si>
    <t>17-02</t>
  </si>
  <si>
    <t>Clear Lake</t>
  </si>
  <si>
    <t>17-03</t>
  </si>
  <si>
    <t>Ventura</t>
  </si>
  <si>
    <t>17-04</t>
  </si>
  <si>
    <t>Rockwell</t>
  </si>
  <si>
    <t>17-05</t>
  </si>
  <si>
    <t>Dougherty</t>
  </si>
  <si>
    <t>17-06</t>
  </si>
  <si>
    <t>Meservey</t>
  </si>
  <si>
    <t>17-07</t>
  </si>
  <si>
    <t>Plymouth</t>
  </si>
  <si>
    <t>17-08</t>
  </si>
  <si>
    <t>Rock Falls</t>
  </si>
  <si>
    <t>17-09</t>
  </si>
  <si>
    <t>Swaledale</t>
  </si>
  <si>
    <t>17-10</t>
  </si>
  <si>
    <t>Thornton</t>
  </si>
  <si>
    <t>17-11</t>
  </si>
  <si>
    <t xml:space="preserve">Nora Springs  **  17   (34) </t>
  </si>
  <si>
    <t>17-22</t>
  </si>
  <si>
    <t>17-24</t>
  </si>
  <si>
    <t>Total Cerro Gordo Co.</t>
  </si>
  <si>
    <t>Cherokee County</t>
  </si>
  <si>
    <t>18-01</t>
  </si>
  <si>
    <t>Cherokee</t>
  </si>
  <si>
    <t>18-02</t>
  </si>
  <si>
    <t>Marcus</t>
  </si>
  <si>
    <t>18-03</t>
  </si>
  <si>
    <t>Aurelia</t>
  </si>
  <si>
    <t>18-04</t>
  </si>
  <si>
    <t>Cleghorn</t>
  </si>
  <si>
    <t>18-05</t>
  </si>
  <si>
    <t>Larrabee</t>
  </si>
  <si>
    <t>18-06</t>
  </si>
  <si>
    <t>Meriden</t>
  </si>
  <si>
    <t>18-07</t>
  </si>
  <si>
    <t>Quimby</t>
  </si>
  <si>
    <t>18-08</t>
  </si>
  <si>
    <t>Washta</t>
  </si>
  <si>
    <t>18-22</t>
  </si>
  <si>
    <t>18-24</t>
  </si>
  <si>
    <t>Total Cherokee Co</t>
  </si>
  <si>
    <t>Chickasaw County</t>
  </si>
  <si>
    <t>19-01</t>
  </si>
  <si>
    <t>New Hampton</t>
  </si>
  <si>
    <t>19-02</t>
  </si>
  <si>
    <t>Nashua</t>
  </si>
  <si>
    <t>19-03</t>
  </si>
  <si>
    <t>Fredericksburg</t>
  </si>
  <si>
    <t>19-04</t>
  </si>
  <si>
    <t>Lawler</t>
  </si>
  <si>
    <t>19-05</t>
  </si>
  <si>
    <t>Alta Vista</t>
  </si>
  <si>
    <t>19-06</t>
  </si>
  <si>
    <t>Bassett</t>
  </si>
  <si>
    <t>19-07</t>
  </si>
  <si>
    <t>Ionia</t>
  </si>
  <si>
    <t>19-08</t>
  </si>
  <si>
    <t>North Washington</t>
  </si>
  <si>
    <t>19-09</t>
  </si>
  <si>
    <t xml:space="preserve">Protivin  **  19   (45) </t>
  </si>
  <si>
    <t>19-22</t>
  </si>
  <si>
    <t>19-24</t>
  </si>
  <si>
    <t xml:space="preserve">Total Chickasaw Co </t>
  </si>
  <si>
    <t>Clarke County</t>
  </si>
  <si>
    <t>20-01</t>
  </si>
  <si>
    <t>Osceola</t>
  </si>
  <si>
    <t>20-02</t>
  </si>
  <si>
    <t>Murray</t>
  </si>
  <si>
    <t>20-03</t>
  </si>
  <si>
    <t>Woodburn</t>
  </si>
  <si>
    <t>20-22</t>
  </si>
  <si>
    <t>20-24</t>
  </si>
  <si>
    <t>Total Clarke Co.</t>
  </si>
  <si>
    <t>Clay County</t>
  </si>
  <si>
    <t>21-01</t>
  </si>
  <si>
    <t>Spencer</t>
  </si>
  <si>
    <t>21-02</t>
  </si>
  <si>
    <t>Everly</t>
  </si>
  <si>
    <t>21-03</t>
  </si>
  <si>
    <t>Peterson</t>
  </si>
  <si>
    <t>21-04</t>
  </si>
  <si>
    <t>Dickens</t>
  </si>
  <si>
    <t>21-05</t>
  </si>
  <si>
    <t>Fostoria</t>
  </si>
  <si>
    <t>21-06</t>
  </si>
  <si>
    <t>Greenville</t>
  </si>
  <si>
    <t>21-07</t>
  </si>
  <si>
    <t>Rossie</t>
  </si>
  <si>
    <t>21-08</t>
  </si>
  <si>
    <t>Royal</t>
  </si>
  <si>
    <t>21-09</t>
  </si>
  <si>
    <t>Webb</t>
  </si>
  <si>
    <t>21-10</t>
  </si>
  <si>
    <t>Gillett Grove</t>
  </si>
  <si>
    <t>21-22</t>
  </si>
  <si>
    <t>21-24</t>
  </si>
  <si>
    <t>Total Clay Co.</t>
  </si>
  <si>
    <t>Clayton County</t>
  </si>
  <si>
    <t>22-01</t>
  </si>
  <si>
    <t>Elkader</t>
  </si>
  <si>
    <t>22-02</t>
  </si>
  <si>
    <t>Guttenberg</t>
  </si>
  <si>
    <t>22-03</t>
  </si>
  <si>
    <t>Monona</t>
  </si>
  <si>
    <t>22-04</t>
  </si>
  <si>
    <t>Strawberry Point</t>
  </si>
  <si>
    <t>22-05</t>
  </si>
  <si>
    <t>Edgewood  **  22  (28)</t>
  </si>
  <si>
    <t>22-06</t>
  </si>
  <si>
    <t>Garnavillo</t>
  </si>
  <si>
    <t>22-07</t>
  </si>
  <si>
    <t>Marquette</t>
  </si>
  <si>
    <t>22-08</t>
  </si>
  <si>
    <t>Mcgregor</t>
  </si>
  <si>
    <t>22-09</t>
  </si>
  <si>
    <t>Clayton</t>
  </si>
  <si>
    <t>22-10</t>
  </si>
  <si>
    <t>Elkport</t>
  </si>
  <si>
    <t>22-11</t>
  </si>
  <si>
    <t>Farmersburg</t>
  </si>
  <si>
    <t>22-12</t>
  </si>
  <si>
    <t>Garber</t>
  </si>
  <si>
    <t>22-13</t>
  </si>
  <si>
    <t>22-14</t>
  </si>
  <si>
    <t>Luana</t>
  </si>
  <si>
    <t>22-15</t>
  </si>
  <si>
    <t>North Buena Vista</t>
  </si>
  <si>
    <t>22-16</t>
  </si>
  <si>
    <t>Osterdock</t>
  </si>
  <si>
    <t>22-17</t>
  </si>
  <si>
    <t>St. Olaf</t>
  </si>
  <si>
    <t>22-18</t>
  </si>
  <si>
    <t>Volga</t>
  </si>
  <si>
    <t>22-19</t>
  </si>
  <si>
    <t>22-20</t>
  </si>
  <si>
    <t>22-22</t>
  </si>
  <si>
    <t>22-24</t>
  </si>
  <si>
    <t>Total Clayton Co.</t>
  </si>
  <si>
    <t>Clinton County</t>
  </si>
  <si>
    <t>23-01</t>
  </si>
  <si>
    <t>Clinton</t>
  </si>
  <si>
    <t>23-02</t>
  </si>
  <si>
    <t>De Witt</t>
  </si>
  <si>
    <t>23-03</t>
  </si>
  <si>
    <t>Camanche</t>
  </si>
  <si>
    <t>23-04</t>
  </si>
  <si>
    <t>Delmar</t>
  </si>
  <si>
    <t>23-05</t>
  </si>
  <si>
    <t>Grand Mound</t>
  </si>
  <si>
    <t>23-06</t>
  </si>
  <si>
    <t>Lost Nation</t>
  </si>
  <si>
    <t>23-07</t>
  </si>
  <si>
    <t>Wheatland</t>
  </si>
  <si>
    <t>23-08</t>
  </si>
  <si>
    <t>Andover</t>
  </si>
  <si>
    <t>23-09</t>
  </si>
  <si>
    <t>Calamus</t>
  </si>
  <si>
    <t>23-10</t>
  </si>
  <si>
    <t>Charlotte</t>
  </si>
  <si>
    <t>23-11</t>
  </si>
  <si>
    <t>Goose Lake</t>
  </si>
  <si>
    <t>23-12</t>
  </si>
  <si>
    <t>Low Moor</t>
  </si>
  <si>
    <t>23-13</t>
  </si>
  <si>
    <t>Toronto</t>
  </si>
  <si>
    <t>23-14</t>
  </si>
  <si>
    <t>Welton</t>
  </si>
  <si>
    <t>23-15</t>
  </si>
  <si>
    <t xml:space="preserve">Maquoketa   **     23, (49)  </t>
  </si>
  <si>
    <t>23-22</t>
  </si>
  <si>
    <t>23-24</t>
  </si>
  <si>
    <t>Total Clinton Co.</t>
  </si>
  <si>
    <t>Crawford County</t>
  </si>
  <si>
    <t>24-01</t>
  </si>
  <si>
    <t>Denison</t>
  </si>
  <si>
    <t>24-02</t>
  </si>
  <si>
    <t>Charter Oak</t>
  </si>
  <si>
    <t>24-03</t>
  </si>
  <si>
    <t>Dow City</t>
  </si>
  <si>
    <t>24-04</t>
  </si>
  <si>
    <t>Manilla</t>
  </si>
  <si>
    <t>24-05</t>
  </si>
  <si>
    <t>Schleswig</t>
  </si>
  <si>
    <t>24-06</t>
  </si>
  <si>
    <t>Vail</t>
  </si>
  <si>
    <t>24-07</t>
  </si>
  <si>
    <t>Arion</t>
  </si>
  <si>
    <t>24-08</t>
  </si>
  <si>
    <t>Aspinwall</t>
  </si>
  <si>
    <t>24-09</t>
  </si>
  <si>
    <t>Buck Grove</t>
  </si>
  <si>
    <t>24-10</t>
  </si>
  <si>
    <t>Deloit</t>
  </si>
  <si>
    <t>24-11</t>
  </si>
  <si>
    <t>Kiron</t>
  </si>
  <si>
    <t>24-12</t>
  </si>
  <si>
    <t>Ricketts</t>
  </si>
  <si>
    <t>24-13</t>
  </si>
  <si>
    <t>Westside</t>
  </si>
  <si>
    <t>24-14</t>
  </si>
  <si>
    <t>Dunlap   **     24 (43)</t>
  </si>
  <si>
    <t>24-22</t>
  </si>
  <si>
    <t>24-24</t>
  </si>
  <si>
    <t>Total Crawford Co.</t>
  </si>
  <si>
    <t>Dallas County</t>
  </si>
  <si>
    <t>25-01</t>
  </si>
  <si>
    <t>Perry</t>
  </si>
  <si>
    <t>25-02</t>
  </si>
  <si>
    <t>Adel</t>
  </si>
  <si>
    <t>25-03</t>
  </si>
  <si>
    <t>Dallas Center</t>
  </si>
  <si>
    <t>25-04</t>
  </si>
  <si>
    <t>Dexter</t>
  </si>
  <si>
    <t>25-05</t>
  </si>
  <si>
    <t>Redfield</t>
  </si>
  <si>
    <t>25-06</t>
  </si>
  <si>
    <t>Waukee</t>
  </si>
  <si>
    <t>25-07</t>
  </si>
  <si>
    <t>Woodward</t>
  </si>
  <si>
    <t>25-08</t>
  </si>
  <si>
    <t>Bouton</t>
  </si>
  <si>
    <t>25-09</t>
  </si>
  <si>
    <t>Dawson</t>
  </si>
  <si>
    <t>25-10</t>
  </si>
  <si>
    <t>De Soto</t>
  </si>
  <si>
    <t>25-11</t>
  </si>
  <si>
    <t>25-12</t>
  </si>
  <si>
    <t>Linden</t>
  </si>
  <si>
    <t>25-13</t>
  </si>
  <si>
    <t>Minburn</t>
  </si>
  <si>
    <t>25-14</t>
  </si>
  <si>
    <t>Van Meter</t>
  </si>
  <si>
    <t>25-15</t>
  </si>
  <si>
    <t>25-16</t>
  </si>
  <si>
    <t>25-17</t>
  </si>
  <si>
    <t>25-18</t>
  </si>
  <si>
    <t>25-22</t>
  </si>
  <si>
    <t>25-24</t>
  </si>
  <si>
    <t>Total Dallas Co.</t>
  </si>
  <si>
    <t>Davis County</t>
  </si>
  <si>
    <t>26-01</t>
  </si>
  <si>
    <t>Bloomfield</t>
  </si>
  <si>
    <t>26-02</t>
  </si>
  <si>
    <t>Drakesville</t>
  </si>
  <si>
    <t>26-03</t>
  </si>
  <si>
    <t>Floris</t>
  </si>
  <si>
    <t>26-04</t>
  </si>
  <si>
    <t>Pulaski</t>
  </si>
  <si>
    <t>26-22</t>
  </si>
  <si>
    <t>26-24</t>
  </si>
  <si>
    <t>Total Davis Co.</t>
  </si>
  <si>
    <t>Decatur County</t>
  </si>
  <si>
    <t>27-01</t>
  </si>
  <si>
    <t>Lamoni</t>
  </si>
  <si>
    <t>27-02</t>
  </si>
  <si>
    <t>Leon</t>
  </si>
  <si>
    <t>27-03</t>
  </si>
  <si>
    <t>Davis City</t>
  </si>
  <si>
    <t>27-04</t>
  </si>
  <si>
    <t>Decatur City</t>
  </si>
  <si>
    <t>27-05</t>
  </si>
  <si>
    <t>Garden Grove</t>
  </si>
  <si>
    <t>27-06</t>
  </si>
  <si>
    <t>Grand River</t>
  </si>
  <si>
    <t>27-07</t>
  </si>
  <si>
    <t>Le Roy</t>
  </si>
  <si>
    <t>27-08</t>
  </si>
  <si>
    <t>Pleasanton</t>
  </si>
  <si>
    <t>27-09</t>
  </si>
  <si>
    <t>Van Wert</t>
  </si>
  <si>
    <t>27-10</t>
  </si>
  <si>
    <t>Weldon</t>
  </si>
  <si>
    <t>27-22</t>
  </si>
  <si>
    <t>27-24</t>
  </si>
  <si>
    <t>Total Decatur Co.</t>
  </si>
  <si>
    <t>Delaware County</t>
  </si>
  <si>
    <t>28-01</t>
  </si>
  <si>
    <t>Manchester</t>
  </si>
  <si>
    <t>28-02</t>
  </si>
  <si>
    <t>Earlville</t>
  </si>
  <si>
    <t>28-03</t>
  </si>
  <si>
    <t>28-04</t>
  </si>
  <si>
    <t>Hopkinton</t>
  </si>
  <si>
    <t>28-05</t>
  </si>
  <si>
    <t>Colesburg</t>
  </si>
  <si>
    <t>28-06</t>
  </si>
  <si>
    <t>Delaware</t>
  </si>
  <si>
    <t>28-07</t>
  </si>
  <si>
    <t>Delhi</t>
  </si>
  <si>
    <t>28-08</t>
  </si>
  <si>
    <t>Dundee</t>
  </si>
  <si>
    <t>28-09</t>
  </si>
  <si>
    <t xml:space="preserve">Dyersville  **  28    (31) </t>
  </si>
  <si>
    <t>28-10</t>
  </si>
  <si>
    <t>Greeley</t>
  </si>
  <si>
    <t>28-11</t>
  </si>
  <si>
    <t>Masonville</t>
  </si>
  <si>
    <t>28-13</t>
  </si>
  <si>
    <t>Ryan</t>
  </si>
  <si>
    <t>28-22</t>
  </si>
  <si>
    <t>28-24</t>
  </si>
  <si>
    <t>Total Delaware Co.</t>
  </si>
  <si>
    <t>Des Moines County</t>
  </si>
  <si>
    <t>29-01</t>
  </si>
  <si>
    <t>Burlington</t>
  </si>
  <si>
    <t>29-02</t>
  </si>
  <si>
    <t>Mediapolis</t>
  </si>
  <si>
    <t>29-03</t>
  </si>
  <si>
    <t>West Burlington</t>
  </si>
  <si>
    <t>29-04</t>
  </si>
  <si>
    <t>Danville</t>
  </si>
  <si>
    <t>29-05</t>
  </si>
  <si>
    <t>Middletown</t>
  </si>
  <si>
    <t>29-22</t>
  </si>
  <si>
    <t>29-24</t>
  </si>
  <si>
    <t>Total Des Moines Co.</t>
  </si>
  <si>
    <t>Dickinson County</t>
  </si>
  <si>
    <t>30-01</t>
  </si>
  <si>
    <t>Milford</t>
  </si>
  <si>
    <t>30-02</t>
  </si>
  <si>
    <t>Spirit Lake</t>
  </si>
  <si>
    <t>30-03</t>
  </si>
  <si>
    <t>Arnolds Park</t>
  </si>
  <si>
    <t>30-04</t>
  </si>
  <si>
    <t>Lake Park</t>
  </si>
  <si>
    <t>30-05</t>
  </si>
  <si>
    <t>Okoboji</t>
  </si>
  <si>
    <t>30-07</t>
  </si>
  <si>
    <t>Orleans</t>
  </si>
  <si>
    <t>30-08</t>
  </si>
  <si>
    <t>Superior</t>
  </si>
  <si>
    <t>30-09</t>
  </si>
  <si>
    <t>Terril</t>
  </si>
  <si>
    <t>30-10</t>
  </si>
  <si>
    <t>Wahpeton</t>
  </si>
  <si>
    <t>30-11</t>
  </si>
  <si>
    <t>West Okoboji</t>
  </si>
  <si>
    <t>30-22</t>
  </si>
  <si>
    <t>30-24</t>
  </si>
  <si>
    <t>Total Dickinson Co.</t>
  </si>
  <si>
    <t>Dubuque County</t>
  </si>
  <si>
    <t>31-01</t>
  </si>
  <si>
    <t>Dubuque</t>
  </si>
  <si>
    <t>31-02</t>
  </si>
  <si>
    <t>Cascade  **  (31)  53</t>
  </si>
  <si>
    <t>31-03</t>
  </si>
  <si>
    <t>Dyersville  **   28   (31)</t>
  </si>
  <si>
    <t>31-04</t>
  </si>
  <si>
    <t>Epworth</t>
  </si>
  <si>
    <t>31-05</t>
  </si>
  <si>
    <t>Farley</t>
  </si>
  <si>
    <t>31-06</t>
  </si>
  <si>
    <t>Asbury</t>
  </si>
  <si>
    <t>31-07</t>
  </si>
  <si>
    <t>Balltown</t>
  </si>
  <si>
    <t>31-08</t>
  </si>
  <si>
    <t>Bankston</t>
  </si>
  <si>
    <t>31-09</t>
  </si>
  <si>
    <t>Bernard</t>
  </si>
  <si>
    <t>31-10</t>
  </si>
  <si>
    <t>Centralia</t>
  </si>
  <si>
    <t>31-11</t>
  </si>
  <si>
    <t>Durango</t>
  </si>
  <si>
    <t>31-12</t>
  </si>
  <si>
    <t>Graf</t>
  </si>
  <si>
    <t>31-13</t>
  </si>
  <si>
    <t>Holy Cross</t>
  </si>
  <si>
    <t>31-14</t>
  </si>
  <si>
    <t>Luxemburg</t>
  </si>
  <si>
    <t>31-15</t>
  </si>
  <si>
    <t>New Vienna</t>
  </si>
  <si>
    <t>31-16</t>
  </si>
  <si>
    <t>Peosta</t>
  </si>
  <si>
    <t>31-17</t>
  </si>
  <si>
    <t>Sageville</t>
  </si>
  <si>
    <t>31-18</t>
  </si>
  <si>
    <t>Sherrill</t>
  </si>
  <si>
    <t>31-19</t>
  </si>
  <si>
    <t>Worthington</t>
  </si>
  <si>
    <t>31-20</t>
  </si>
  <si>
    <t>Zwingle  **  (31)  49</t>
  </si>
  <si>
    <t>31-21</t>
  </si>
  <si>
    <t>Rickardsville</t>
  </si>
  <si>
    <t>31-22</t>
  </si>
  <si>
    <t>31-24</t>
  </si>
  <si>
    <t>Total Dubuque Co.</t>
  </si>
  <si>
    <t>Emmet County</t>
  </si>
  <si>
    <t>32-01</t>
  </si>
  <si>
    <t>Estherville</t>
  </si>
  <si>
    <t>32-02</t>
  </si>
  <si>
    <t>Armstrong</t>
  </si>
  <si>
    <t>32-03</t>
  </si>
  <si>
    <t>Ringsted</t>
  </si>
  <si>
    <t>32-04</t>
  </si>
  <si>
    <t>Dolliver</t>
  </si>
  <si>
    <t>32-05</t>
  </si>
  <si>
    <t>Gruver</t>
  </si>
  <si>
    <t>32-06</t>
  </si>
  <si>
    <t>Wallingford</t>
  </si>
  <si>
    <t>32-22</t>
  </si>
  <si>
    <t>32-24</t>
  </si>
  <si>
    <t>Total Emmet Co.</t>
  </si>
  <si>
    <t>Fayette County</t>
  </si>
  <si>
    <t>33-01</t>
  </si>
  <si>
    <t>Oelwein</t>
  </si>
  <si>
    <t>33-02</t>
  </si>
  <si>
    <t>Fayette</t>
  </si>
  <si>
    <t>33-03</t>
  </si>
  <si>
    <t>West Union</t>
  </si>
  <si>
    <t>33-04</t>
  </si>
  <si>
    <t>Arlington</t>
  </si>
  <si>
    <t>33-05</t>
  </si>
  <si>
    <t>Clermont</t>
  </si>
  <si>
    <t>33-06</t>
  </si>
  <si>
    <t>Elgin</t>
  </si>
  <si>
    <t>33-07</t>
  </si>
  <si>
    <t xml:space="preserve">Fairbank  **  (10)   33 </t>
  </si>
  <si>
    <t>33-08</t>
  </si>
  <si>
    <t>Hawkeye</t>
  </si>
  <si>
    <t>33-09</t>
  </si>
  <si>
    <t>Maynard</t>
  </si>
  <si>
    <t>33-11</t>
  </si>
  <si>
    <t>33-12</t>
  </si>
  <si>
    <t>St. Lucas</t>
  </si>
  <si>
    <t>33-13</t>
  </si>
  <si>
    <t>Wadena</t>
  </si>
  <si>
    <t>33-14</t>
  </si>
  <si>
    <t>Waucoma</t>
  </si>
  <si>
    <t>33-15</t>
  </si>
  <si>
    <t>Westgate</t>
  </si>
  <si>
    <t>33-16</t>
  </si>
  <si>
    <t xml:space="preserve">Stanley  **  (10)    33 </t>
  </si>
  <si>
    <t>33-17</t>
  </si>
  <si>
    <t>33-22</t>
  </si>
  <si>
    <t>33-24</t>
  </si>
  <si>
    <t>Total Fayette Co.</t>
  </si>
  <si>
    <t>Floyd County</t>
  </si>
  <si>
    <t>34-01</t>
  </si>
  <si>
    <t>Charles City</t>
  </si>
  <si>
    <t>34-02</t>
  </si>
  <si>
    <t xml:space="preserve">Nora Springs  **  17    (34) </t>
  </si>
  <si>
    <t>34-03</t>
  </si>
  <si>
    <t>Rockford</t>
  </si>
  <si>
    <t>34-04</t>
  </si>
  <si>
    <t>Colwell</t>
  </si>
  <si>
    <t>34-05</t>
  </si>
  <si>
    <t>Floyd</t>
  </si>
  <si>
    <t>34-06</t>
  </si>
  <si>
    <t>Marble Rock</t>
  </si>
  <si>
    <t>34-07</t>
  </si>
  <si>
    <t>Rudd</t>
  </si>
  <si>
    <t>34-08</t>
  </si>
  <si>
    <t xml:space="preserve">Greene  **        (12)     34 </t>
  </si>
  <si>
    <t>34-09</t>
  </si>
  <si>
    <t xml:space="preserve">Nashua  **        (19)     34 </t>
  </si>
  <si>
    <t>34-22</t>
  </si>
  <si>
    <t>34-24</t>
  </si>
  <si>
    <t>Total Floyd Co.</t>
  </si>
  <si>
    <t>Franklin County</t>
  </si>
  <si>
    <t>35-01</t>
  </si>
  <si>
    <t>Hampton</t>
  </si>
  <si>
    <t>35-02</t>
  </si>
  <si>
    <t xml:space="preserve">Ackley  **  35   (42) </t>
  </si>
  <si>
    <t>35-03</t>
  </si>
  <si>
    <t>Sheffield</t>
  </si>
  <si>
    <t>35-04</t>
  </si>
  <si>
    <t>Dows  **  35  (99)</t>
  </si>
  <si>
    <t>35-05</t>
  </si>
  <si>
    <t>Alexander</t>
  </si>
  <si>
    <t>35-06</t>
  </si>
  <si>
    <t>Coulter</t>
  </si>
  <si>
    <t>35-07</t>
  </si>
  <si>
    <t>Geneva</t>
  </si>
  <si>
    <t>35-08</t>
  </si>
  <si>
    <t>Hansell</t>
  </si>
  <si>
    <t>35-09</t>
  </si>
  <si>
    <t>Latimer</t>
  </si>
  <si>
    <t>35-10</t>
  </si>
  <si>
    <t>Popejoy</t>
  </si>
  <si>
    <t>35-22</t>
  </si>
  <si>
    <t>35-24</t>
  </si>
  <si>
    <t>Total Franklin Co.</t>
  </si>
  <si>
    <t>Fremont County</t>
  </si>
  <si>
    <t>36-01</t>
  </si>
  <si>
    <t>Hamburg</t>
  </si>
  <si>
    <t>36-02</t>
  </si>
  <si>
    <t>Sidney</t>
  </si>
  <si>
    <t>36-03</t>
  </si>
  <si>
    <t>Tabor  **  (36)  65</t>
  </si>
  <si>
    <t>36-04</t>
  </si>
  <si>
    <t>Farragut</t>
  </si>
  <si>
    <t>36-05</t>
  </si>
  <si>
    <t>Imogene</t>
  </si>
  <si>
    <t>36-06</t>
  </si>
  <si>
    <t>Randolph</t>
  </si>
  <si>
    <t>36-07</t>
  </si>
  <si>
    <t>Riverton</t>
  </si>
  <si>
    <t>36-08</t>
  </si>
  <si>
    <t>Thurman</t>
  </si>
  <si>
    <t>36-09</t>
  </si>
  <si>
    <t>Shenandoah  **  36  (73)</t>
  </si>
  <si>
    <t>36-22</t>
  </si>
  <si>
    <t>36-24</t>
  </si>
  <si>
    <t>Total Fremont Co.</t>
  </si>
  <si>
    <t>Greene County</t>
  </si>
  <si>
    <t>37-01</t>
  </si>
  <si>
    <t>Jefferson</t>
  </si>
  <si>
    <t>37-02</t>
  </si>
  <si>
    <t>Churdan</t>
  </si>
  <si>
    <t>37-03</t>
  </si>
  <si>
    <t>Grand Junction</t>
  </si>
  <si>
    <t>37-04</t>
  </si>
  <si>
    <t>Scranton</t>
  </si>
  <si>
    <t>37-05</t>
  </si>
  <si>
    <t>Dana</t>
  </si>
  <si>
    <t>37-06</t>
  </si>
  <si>
    <t>Paton</t>
  </si>
  <si>
    <t>37-07</t>
  </si>
  <si>
    <t>37-08</t>
  </si>
  <si>
    <t>Rippey</t>
  </si>
  <si>
    <t>37-22</t>
  </si>
  <si>
    <t>37-24</t>
  </si>
  <si>
    <t>Total Greene Co.</t>
  </si>
  <si>
    <t>Grundy County</t>
  </si>
  <si>
    <t>38-01</t>
  </si>
  <si>
    <t>Grundy Center</t>
  </si>
  <si>
    <t>38-02</t>
  </si>
  <si>
    <t>Reinbeck</t>
  </si>
  <si>
    <t>38-03</t>
  </si>
  <si>
    <t>Conrad</t>
  </si>
  <si>
    <t>38-04</t>
  </si>
  <si>
    <t>Dike</t>
  </si>
  <si>
    <t>38-05</t>
  </si>
  <si>
    <t>Wellsburg</t>
  </si>
  <si>
    <t>38-06</t>
  </si>
  <si>
    <t>Beaman</t>
  </si>
  <si>
    <t>38-07</t>
  </si>
  <si>
    <t>Holland</t>
  </si>
  <si>
    <t>38-08</t>
  </si>
  <si>
    <t>Morrison</t>
  </si>
  <si>
    <t>38-09</t>
  </si>
  <si>
    <t>Stout</t>
  </si>
  <si>
    <t>38-22</t>
  </si>
  <si>
    <t>38-24</t>
  </si>
  <si>
    <t>Total Grundy Co.</t>
  </si>
  <si>
    <t>Guthrie County</t>
  </si>
  <si>
    <t>39-01</t>
  </si>
  <si>
    <t>Guthrie Center</t>
  </si>
  <si>
    <t>39-02</t>
  </si>
  <si>
    <t>Panora</t>
  </si>
  <si>
    <t>39-03</t>
  </si>
  <si>
    <t>39-04</t>
  </si>
  <si>
    <t>39-05</t>
  </si>
  <si>
    <t>Bayard</t>
  </si>
  <si>
    <t>39-06</t>
  </si>
  <si>
    <t>39-07</t>
  </si>
  <si>
    <t>Bagley</t>
  </si>
  <si>
    <t>39-08</t>
  </si>
  <si>
    <t>Jamaica</t>
  </si>
  <si>
    <t>39-09</t>
  </si>
  <si>
    <t>Menlo</t>
  </si>
  <si>
    <t>SaleU/tx %</t>
  </si>
  <si>
    <t>39-10</t>
  </si>
  <si>
    <t>Yale</t>
  </si>
  <si>
    <t>39-11</t>
  </si>
  <si>
    <t xml:space="preserve">Coon Rapids  **  (14)   39 </t>
  </si>
  <si>
    <t>LOST</t>
  </si>
  <si>
    <t>Sales and Use tax FY2010</t>
  </si>
  <si>
    <t xml:space="preserve">Hamilton co </t>
  </si>
  <si>
    <t>39-22</t>
  </si>
  <si>
    <t>Or actualS/utx</t>
  </si>
  <si>
    <t xml:space="preserve">WEBSTER CITY </t>
  </si>
  <si>
    <t>39-24</t>
  </si>
  <si>
    <t>Total Guthrie Co.</t>
  </si>
  <si>
    <t>newdist07012011</t>
  </si>
  <si>
    <t xml:space="preserve">HAMILTON JEWELL JUNCTION </t>
  </si>
  <si>
    <t>Max Loss</t>
  </si>
  <si>
    <t>Min Loss</t>
  </si>
  <si>
    <t xml:space="preserve">HAMILTON STRATFORD </t>
  </si>
  <si>
    <t>Hamilton County</t>
  </si>
  <si>
    <t>Loss</t>
  </si>
  <si>
    <t xml:space="preserve">HAMILTON WILLIAMS </t>
  </si>
  <si>
    <t>40-01</t>
  </si>
  <si>
    <t>Webster City</t>
  </si>
  <si>
    <t xml:space="preserve">HAMILTON ELLSWORTH </t>
  </si>
  <si>
    <t>40-02</t>
  </si>
  <si>
    <t>Jewell Junction</t>
  </si>
  <si>
    <t xml:space="preserve">HAMILTON STANHOPE </t>
  </si>
  <si>
    <t>40-03</t>
  </si>
  <si>
    <t>Stratford  **   (40)    94</t>
  </si>
  <si>
    <t xml:space="preserve">HAMILTON BLAIRSBURG </t>
  </si>
  <si>
    <t>40-04</t>
  </si>
  <si>
    <t>Williams</t>
  </si>
  <si>
    <t>HAMILTON KAMRAR</t>
  </si>
  <si>
    <t>40-05</t>
  </si>
  <si>
    <t>Blairsburg</t>
  </si>
  <si>
    <t xml:space="preserve">HAMILTON RANDALL </t>
  </si>
  <si>
    <t>40-06</t>
  </si>
  <si>
    <t>Ellsworth</t>
  </si>
  <si>
    <t xml:space="preserve">HAMILTON OTHER </t>
  </si>
  <si>
    <t>40-07</t>
  </si>
  <si>
    <t>Kamrar</t>
  </si>
  <si>
    <t xml:space="preserve">HAMILTON * TOTAL COUNTY </t>
  </si>
  <si>
    <t>40-08</t>
  </si>
  <si>
    <t>Randall</t>
  </si>
  <si>
    <t>40-09</t>
  </si>
  <si>
    <t>Stanhope</t>
  </si>
  <si>
    <t>40-22</t>
  </si>
  <si>
    <t>40-24</t>
  </si>
  <si>
    <t>Total Hamilton Co.</t>
  </si>
  <si>
    <t>Hancock County</t>
  </si>
  <si>
    <t>41-01</t>
  </si>
  <si>
    <t xml:space="preserve">Britt  </t>
  </si>
  <si>
    <t>41-02</t>
  </si>
  <si>
    <t>Garner</t>
  </si>
  <si>
    <t>41-03</t>
  </si>
  <si>
    <t>Kanawha</t>
  </si>
  <si>
    <t>41-04</t>
  </si>
  <si>
    <t>Klemme</t>
  </si>
  <si>
    <t>41-05</t>
  </si>
  <si>
    <t>Corwith</t>
  </si>
  <si>
    <t>41-06</t>
  </si>
  <si>
    <t>Crystal Lake</t>
  </si>
  <si>
    <t>41-07</t>
  </si>
  <si>
    <t>Goodell</t>
  </si>
  <si>
    <t>41-08</t>
  </si>
  <si>
    <t>Woden</t>
  </si>
  <si>
    <t>41-09</t>
  </si>
  <si>
    <t>Forest City  **  41  (95)</t>
  </si>
  <si>
    <t>41-22</t>
  </si>
  <si>
    <t>41-24</t>
  </si>
  <si>
    <t>Total Hancock Co.</t>
  </si>
  <si>
    <t>Hardin County</t>
  </si>
  <si>
    <t>42-01</t>
  </si>
  <si>
    <t>Iowa Falls</t>
  </si>
  <si>
    <t>42-02</t>
  </si>
  <si>
    <t>42-03</t>
  </si>
  <si>
    <t>Eldora</t>
  </si>
  <si>
    <t>42-04</t>
  </si>
  <si>
    <t>Alden</t>
  </si>
  <si>
    <t>42-05</t>
  </si>
  <si>
    <t>Hubbard</t>
  </si>
  <si>
    <t>42-06</t>
  </si>
  <si>
    <t>Radcliffe</t>
  </si>
  <si>
    <t>42-07</t>
  </si>
  <si>
    <t>Buckeye</t>
  </si>
  <si>
    <t>42-08</t>
  </si>
  <si>
    <t>New Providence</t>
  </si>
  <si>
    <t>42-09</t>
  </si>
  <si>
    <t>Owasa</t>
  </si>
  <si>
    <t>42-10</t>
  </si>
  <si>
    <t>Steamboat Rock</t>
  </si>
  <si>
    <t>42-11</t>
  </si>
  <si>
    <t>Union</t>
  </si>
  <si>
    <t>42-12</t>
  </si>
  <si>
    <t>Whitten</t>
  </si>
  <si>
    <t>42-22</t>
  </si>
  <si>
    <t>42-24</t>
  </si>
  <si>
    <t>Total Hardin Co.</t>
  </si>
  <si>
    <t>Harrison County</t>
  </si>
  <si>
    <t>43-01</t>
  </si>
  <si>
    <t xml:space="preserve">Dunlap  **  24  (43) </t>
  </si>
  <si>
    <t>43-02</t>
  </si>
  <si>
    <t>Logan</t>
  </si>
  <si>
    <t>43-03</t>
  </si>
  <si>
    <t>Missouri Valley</t>
  </si>
  <si>
    <t>43-04</t>
  </si>
  <si>
    <t>Woodbine</t>
  </si>
  <si>
    <t>43-05</t>
  </si>
  <si>
    <t>Little Sioux</t>
  </si>
  <si>
    <t>43-06</t>
  </si>
  <si>
    <t>Magnolia</t>
  </si>
  <si>
    <t>43-07</t>
  </si>
  <si>
    <t>Modale</t>
  </si>
  <si>
    <t>43-08</t>
  </si>
  <si>
    <t>Mondamin</t>
  </si>
  <si>
    <t>43-09</t>
  </si>
  <si>
    <t>Persia</t>
  </si>
  <si>
    <t>43-10</t>
  </si>
  <si>
    <t>Pisgah</t>
  </si>
  <si>
    <t>43-22</t>
  </si>
  <si>
    <t>43-24</t>
  </si>
  <si>
    <t>Total Harrison Co.</t>
  </si>
  <si>
    <t>Henry County</t>
  </si>
  <si>
    <t>44-01</t>
  </si>
  <si>
    <t>Mount Pleasant</t>
  </si>
  <si>
    <t>44-02</t>
  </si>
  <si>
    <t>New London</t>
  </si>
  <si>
    <t>44-03</t>
  </si>
  <si>
    <t>Wayland</t>
  </si>
  <si>
    <t>44-04</t>
  </si>
  <si>
    <t>Winfield</t>
  </si>
  <si>
    <t>44-05</t>
  </si>
  <si>
    <t>Coppock  **  (44)  51  92</t>
  </si>
  <si>
    <t>44-06</t>
  </si>
  <si>
    <t>Hillsboro</t>
  </si>
  <si>
    <t>44-07</t>
  </si>
  <si>
    <t>44-08</t>
  </si>
  <si>
    <t>Olds</t>
  </si>
  <si>
    <t>44-09</t>
  </si>
  <si>
    <t>Rome</t>
  </si>
  <si>
    <t>44-10</t>
  </si>
  <si>
    <t>Salem</t>
  </si>
  <si>
    <t>44-11</t>
  </si>
  <si>
    <t>Westwood</t>
  </si>
  <si>
    <t>44-22</t>
  </si>
  <si>
    <t>44-24</t>
  </si>
  <si>
    <t>Total Henry Co.</t>
  </si>
  <si>
    <t>Howard County</t>
  </si>
  <si>
    <t>45-01</t>
  </si>
  <si>
    <t>Cresco</t>
  </si>
  <si>
    <t>45-02</t>
  </si>
  <si>
    <t>Elma</t>
  </si>
  <si>
    <t>45-03</t>
  </si>
  <si>
    <t>Lime Springs</t>
  </si>
  <si>
    <t>45-04</t>
  </si>
  <si>
    <t>Riceville  **  45  (66)</t>
  </si>
  <si>
    <t>45-05</t>
  </si>
  <si>
    <t>Chester</t>
  </si>
  <si>
    <t>45-06</t>
  </si>
  <si>
    <t xml:space="preserve">Protivin  **  19    (45) </t>
  </si>
  <si>
    <t>45-22</t>
  </si>
  <si>
    <t>45-24</t>
  </si>
  <si>
    <t>Total Howard Co.</t>
  </si>
  <si>
    <t>Humboldt County</t>
  </si>
  <si>
    <t>46-01</t>
  </si>
  <si>
    <t>Humboldt</t>
  </si>
  <si>
    <t>46-02</t>
  </si>
  <si>
    <t>Dakota City</t>
  </si>
  <si>
    <t>46-03</t>
  </si>
  <si>
    <t>Gilmore City  **  (46)  76</t>
  </si>
  <si>
    <t>46-04</t>
  </si>
  <si>
    <t>Livermore</t>
  </si>
  <si>
    <t>46-05</t>
  </si>
  <si>
    <t>Lu Verne  **  46  (55)</t>
  </si>
  <si>
    <t>46-06</t>
  </si>
  <si>
    <t>Bode</t>
  </si>
  <si>
    <t>46-07</t>
  </si>
  <si>
    <t>Bradgate</t>
  </si>
  <si>
    <t>46-08</t>
  </si>
  <si>
    <t>Hardy</t>
  </si>
  <si>
    <t>46-09</t>
  </si>
  <si>
    <t>Ottosen</t>
  </si>
  <si>
    <t>46-10</t>
  </si>
  <si>
    <t>46-11</t>
  </si>
  <si>
    <t>Renwick</t>
  </si>
  <si>
    <t>46-12</t>
  </si>
  <si>
    <t>Rutland</t>
  </si>
  <si>
    <t>46-13</t>
  </si>
  <si>
    <t>Thor</t>
  </si>
  <si>
    <t>46-22</t>
  </si>
  <si>
    <t>46-24</t>
  </si>
  <si>
    <t>Total Humboldt Co.</t>
  </si>
  <si>
    <t>Ida County</t>
  </si>
  <si>
    <t>47-01</t>
  </si>
  <si>
    <t>Holstein</t>
  </si>
  <si>
    <t>47-02</t>
  </si>
  <si>
    <t>Ida Grove</t>
  </si>
  <si>
    <t>47-03</t>
  </si>
  <si>
    <t>Battle Creek</t>
  </si>
  <si>
    <t>47-04</t>
  </si>
  <si>
    <t>Arthur</t>
  </si>
  <si>
    <t>47-05</t>
  </si>
  <si>
    <t>Galva</t>
  </si>
  <si>
    <t>47-22</t>
  </si>
  <si>
    <t>47-24</t>
  </si>
  <si>
    <t>Total Ida Co.</t>
  </si>
  <si>
    <t>Iowa County</t>
  </si>
  <si>
    <t>48-01</t>
  </si>
  <si>
    <t>Marengo</t>
  </si>
  <si>
    <t>48-02</t>
  </si>
  <si>
    <t>North English  **  (48)  54</t>
  </si>
  <si>
    <t>48-03</t>
  </si>
  <si>
    <t>Williamsburg</t>
  </si>
  <si>
    <t>48-04</t>
  </si>
  <si>
    <t>Victor  **  (48)  79</t>
  </si>
  <si>
    <t>48-05</t>
  </si>
  <si>
    <t>Ladora</t>
  </si>
  <si>
    <t>48-06</t>
  </si>
  <si>
    <t>Millersburg</t>
  </si>
  <si>
    <t>48-07</t>
  </si>
  <si>
    <t>Parnell</t>
  </si>
  <si>
    <t>48-22</t>
  </si>
  <si>
    <t>48-24</t>
  </si>
  <si>
    <t>Total Iowa Co.</t>
  </si>
  <si>
    <t>Jackson County</t>
  </si>
  <si>
    <t>49-01</t>
  </si>
  <si>
    <t>Maquoketa</t>
  </si>
  <si>
    <t>49-02</t>
  </si>
  <si>
    <t>Bellevue</t>
  </si>
  <si>
    <t>49-03</t>
  </si>
  <si>
    <t>Preston</t>
  </si>
  <si>
    <t>49-04</t>
  </si>
  <si>
    <t>Sabula</t>
  </si>
  <si>
    <t>49-05</t>
  </si>
  <si>
    <t>Andrew</t>
  </si>
  <si>
    <t>49-06</t>
  </si>
  <si>
    <t>Baldwin</t>
  </si>
  <si>
    <t>49-09</t>
  </si>
  <si>
    <t>La Motte</t>
  </si>
  <si>
    <t>49-10</t>
  </si>
  <si>
    <t>Miles</t>
  </si>
  <si>
    <t>49-11</t>
  </si>
  <si>
    <t>Monmouth</t>
  </si>
  <si>
    <t>49-12</t>
  </si>
  <si>
    <t>Spragueville</t>
  </si>
  <si>
    <t>49-13</t>
  </si>
  <si>
    <t>Springbrook</t>
  </si>
  <si>
    <t>49-14</t>
  </si>
  <si>
    <t>49-15</t>
  </si>
  <si>
    <t>St. Donatus</t>
  </si>
  <si>
    <t>49-22</t>
  </si>
  <si>
    <t>49-24</t>
  </si>
  <si>
    <t>Total Jackson Co.</t>
  </si>
  <si>
    <t>Jasper County</t>
  </si>
  <si>
    <t>50-01</t>
  </si>
  <si>
    <t>Newton</t>
  </si>
  <si>
    <t>50-02</t>
  </si>
  <si>
    <t>Colfax</t>
  </si>
  <si>
    <t>50-03</t>
  </si>
  <si>
    <t>Monroe</t>
  </si>
  <si>
    <t>50-04</t>
  </si>
  <si>
    <t>Baxter</t>
  </si>
  <si>
    <t>50-05</t>
  </si>
  <si>
    <t>Kellogg</t>
  </si>
  <si>
    <t>50-06</t>
  </si>
  <si>
    <t>Prairie City</t>
  </si>
  <si>
    <t>50-07</t>
  </si>
  <si>
    <t>Lambs Grove</t>
  </si>
  <si>
    <t>50-08</t>
  </si>
  <si>
    <t>Lynnville</t>
  </si>
  <si>
    <t>50-09</t>
  </si>
  <si>
    <t>Mingo</t>
  </si>
  <si>
    <t>50-10</t>
  </si>
  <si>
    <t>Reasnor</t>
  </si>
  <si>
    <t>50-11</t>
  </si>
  <si>
    <t>Sully</t>
  </si>
  <si>
    <t>50-12</t>
  </si>
  <si>
    <t>Valeria</t>
  </si>
  <si>
    <t>50-13</t>
  </si>
  <si>
    <t>Oakland Acres</t>
  </si>
  <si>
    <t>50-14</t>
  </si>
  <si>
    <t>Mitchellville  **  50  (77)</t>
  </si>
  <si>
    <t>50-22</t>
  </si>
  <si>
    <t>50-24</t>
  </si>
  <si>
    <t>Total Jasper Co.</t>
  </si>
  <si>
    <t>Jefferson County</t>
  </si>
  <si>
    <t>51-01</t>
  </si>
  <si>
    <t>Fairfield</t>
  </si>
  <si>
    <t>51-02</t>
  </si>
  <si>
    <t>Batavia</t>
  </si>
  <si>
    <t>51-03</t>
  </si>
  <si>
    <t>51-04</t>
  </si>
  <si>
    <t>Libertyville</t>
  </si>
  <si>
    <t>51-05</t>
  </si>
  <si>
    <t>Lockridge</t>
  </si>
  <si>
    <t>51-06</t>
  </si>
  <si>
    <t>Packwood</t>
  </si>
  <si>
    <t>51-07</t>
  </si>
  <si>
    <t>Pleasant Plain</t>
  </si>
  <si>
    <t>51-08</t>
  </si>
  <si>
    <t>Maharishi Vedic</t>
  </si>
  <si>
    <t>51-22</t>
  </si>
  <si>
    <t>51-24</t>
  </si>
  <si>
    <t>Total Jefferson Co.</t>
  </si>
  <si>
    <t>Johnson County</t>
  </si>
  <si>
    <t>05 Reg Levy</t>
  </si>
  <si>
    <t>05 Reg Rate</t>
  </si>
  <si>
    <t>05 Ag Levy</t>
  </si>
  <si>
    <t>05 Ag Rate</t>
  </si>
  <si>
    <t>05 Total Levy</t>
  </si>
  <si>
    <t>06 Reg Levy</t>
  </si>
  <si>
    <t>06 Reg Rate</t>
  </si>
  <si>
    <t>06 Ag Levy</t>
  </si>
  <si>
    <t>06 Ag Rate</t>
  </si>
  <si>
    <t>06 Total Levy</t>
  </si>
  <si>
    <t>07 Reg Levy</t>
  </si>
  <si>
    <t>07 Reg Rate</t>
  </si>
  <si>
    <t>07 Ag Levy</t>
  </si>
  <si>
    <t>07 Ag Rate</t>
  </si>
  <si>
    <t>07 Total Levy</t>
  </si>
  <si>
    <t>52-01</t>
  </si>
  <si>
    <t>Iowa City</t>
  </si>
  <si>
    <t>52-02</t>
  </si>
  <si>
    <t>Coralville</t>
  </si>
  <si>
    <t>52-03</t>
  </si>
  <si>
    <t>Lone Tree</t>
  </si>
  <si>
    <t>52-04</t>
  </si>
  <si>
    <t>Oxford</t>
  </si>
  <si>
    <t>52-05</t>
  </si>
  <si>
    <t>Solon</t>
  </si>
  <si>
    <t>52-06</t>
  </si>
  <si>
    <t>University Heights</t>
  </si>
  <si>
    <t>52-07</t>
  </si>
  <si>
    <t>Hills</t>
  </si>
  <si>
    <t>52-08</t>
  </si>
  <si>
    <t>North Liberty</t>
  </si>
  <si>
    <t>52-09</t>
  </si>
  <si>
    <t>Swisher</t>
  </si>
  <si>
    <t>52-10</t>
  </si>
  <si>
    <t>Tiffin</t>
  </si>
  <si>
    <t>52-11</t>
  </si>
  <si>
    <t>Shueyville</t>
  </si>
  <si>
    <t>52-12</t>
  </si>
  <si>
    <t>52-22</t>
  </si>
  <si>
    <t>52-24</t>
  </si>
  <si>
    <t>Total Johnson Co.</t>
  </si>
  <si>
    <t>Jones County</t>
  </si>
  <si>
    <t>53-01</t>
  </si>
  <si>
    <t>Anamosa</t>
  </si>
  <si>
    <t>53-02</t>
  </si>
  <si>
    <t>Monticello</t>
  </si>
  <si>
    <t>53-03</t>
  </si>
  <si>
    <t>53-04</t>
  </si>
  <si>
    <t>Olin</t>
  </si>
  <si>
    <t>53-05</t>
  </si>
  <si>
    <t>Oxford Junction</t>
  </si>
  <si>
    <t>53-06</t>
  </si>
  <si>
    <t>Wyoming</t>
  </si>
  <si>
    <t>53-07</t>
  </si>
  <si>
    <t>Center Junction</t>
  </si>
  <si>
    <t>53-08</t>
  </si>
  <si>
    <t>Martelle</t>
  </si>
  <si>
    <t>53-09</t>
  </si>
  <si>
    <t>Morley</t>
  </si>
  <si>
    <t>53-10</t>
  </si>
  <si>
    <t>Onslow</t>
  </si>
  <si>
    <t>53-22</t>
  </si>
  <si>
    <t>53-24</t>
  </si>
  <si>
    <t>Total Jones Co.</t>
  </si>
  <si>
    <t>Keokuk County</t>
  </si>
  <si>
    <t>54-01</t>
  </si>
  <si>
    <t>Keota</t>
  </si>
  <si>
    <t>54-02</t>
  </si>
  <si>
    <t>54-03</t>
  </si>
  <si>
    <t>Sigourney</t>
  </si>
  <si>
    <t>54-04</t>
  </si>
  <si>
    <t>Delta</t>
  </si>
  <si>
    <t>54-05</t>
  </si>
  <si>
    <t>Hedrick</t>
  </si>
  <si>
    <t>54-06</t>
  </si>
  <si>
    <t>Richland</t>
  </si>
  <si>
    <t>54-07</t>
  </si>
  <si>
    <t>What Cheer</t>
  </si>
  <si>
    <t>54-08</t>
  </si>
  <si>
    <t>Gibson</t>
  </si>
  <si>
    <t>54-09</t>
  </si>
  <si>
    <t>Harper</t>
  </si>
  <si>
    <t>54-10</t>
  </si>
  <si>
    <t>Hayesville</t>
  </si>
  <si>
    <t>54-11</t>
  </si>
  <si>
    <t>Keswick</t>
  </si>
  <si>
    <t>54-12</t>
  </si>
  <si>
    <t>Kinross</t>
  </si>
  <si>
    <t>54-13</t>
  </si>
  <si>
    <t>Martinsburg</t>
  </si>
  <si>
    <t>54-14</t>
  </si>
  <si>
    <t>Ollie</t>
  </si>
  <si>
    <t>54-15</t>
  </si>
  <si>
    <t>South English</t>
  </si>
  <si>
    <t>54-16</t>
  </si>
  <si>
    <t>Thornburg</t>
  </si>
  <si>
    <t>54-17</t>
  </si>
  <si>
    <t>Webster</t>
  </si>
  <si>
    <t>54-22</t>
  </si>
  <si>
    <t>54-24</t>
  </si>
  <si>
    <t>Total Keokuk Co.</t>
  </si>
  <si>
    <t>Kossuth County</t>
  </si>
  <si>
    <t>55-01</t>
  </si>
  <si>
    <t>Algona</t>
  </si>
  <si>
    <t>55-02</t>
  </si>
  <si>
    <t>Bancroft</t>
  </si>
  <si>
    <t>55-03</t>
  </si>
  <si>
    <t>Burt</t>
  </si>
  <si>
    <t>55-04</t>
  </si>
  <si>
    <t>55-05</t>
  </si>
  <si>
    <t>Swea City</t>
  </si>
  <si>
    <t>55-06</t>
  </si>
  <si>
    <t>Titonka</t>
  </si>
  <si>
    <t>55-07</t>
  </si>
  <si>
    <t>Wesley</t>
  </si>
  <si>
    <t>55-08</t>
  </si>
  <si>
    <t>West Bend  **  55  (74)</t>
  </si>
  <si>
    <t>55-09</t>
  </si>
  <si>
    <t>Whittemore</t>
  </si>
  <si>
    <t>55-10</t>
  </si>
  <si>
    <t>Fenton</t>
  </si>
  <si>
    <t>55-11</t>
  </si>
  <si>
    <t>Lakota</t>
  </si>
  <si>
    <t>55-12</t>
  </si>
  <si>
    <t>Ledyard</t>
  </si>
  <si>
    <t>55-13</t>
  </si>
  <si>
    <t>Lone Rock</t>
  </si>
  <si>
    <t>55-22</t>
  </si>
  <si>
    <t>55-24</t>
  </si>
  <si>
    <t>Total Kossuth Co.</t>
  </si>
  <si>
    <t>Lee County</t>
  </si>
  <si>
    <t>56-01</t>
  </si>
  <si>
    <t>Fort Madison</t>
  </si>
  <si>
    <t>56-02</t>
  </si>
  <si>
    <t>Keokuk</t>
  </si>
  <si>
    <t>56-03</t>
  </si>
  <si>
    <t>Donnellson</t>
  </si>
  <si>
    <t>56-04</t>
  </si>
  <si>
    <t>Montrose</t>
  </si>
  <si>
    <t>56-05</t>
  </si>
  <si>
    <t>West Point</t>
  </si>
  <si>
    <t>56-06</t>
  </si>
  <si>
    <t>Franklin</t>
  </si>
  <si>
    <t>56-07</t>
  </si>
  <si>
    <t>St. Paul</t>
  </si>
  <si>
    <t>56-08</t>
  </si>
  <si>
    <t>Houghton</t>
  </si>
  <si>
    <t>56-22</t>
  </si>
  <si>
    <t>56-24</t>
  </si>
  <si>
    <t>Total Lee Co.</t>
  </si>
  <si>
    <t>57-01</t>
  </si>
  <si>
    <t>Cedar Rapids</t>
  </si>
  <si>
    <t>57-02</t>
  </si>
  <si>
    <t>Marion</t>
  </si>
  <si>
    <t>57-03</t>
  </si>
  <si>
    <t>Center Point</t>
  </si>
  <si>
    <t>57-04</t>
  </si>
  <si>
    <t>Central City</t>
  </si>
  <si>
    <t>57-05</t>
  </si>
  <si>
    <t>Hiawatha</t>
  </si>
  <si>
    <t>57-06</t>
  </si>
  <si>
    <t>Lisbon</t>
  </si>
  <si>
    <t>57-07</t>
  </si>
  <si>
    <t>Mount Vernon</t>
  </si>
  <si>
    <t>57-08</t>
  </si>
  <si>
    <t>Coggon</t>
  </si>
  <si>
    <t>57-09</t>
  </si>
  <si>
    <t>Fairfax</t>
  </si>
  <si>
    <t>57-10</t>
  </si>
  <si>
    <t>Springville</t>
  </si>
  <si>
    <t>57-11</t>
  </si>
  <si>
    <t>Walker</t>
  </si>
  <si>
    <t>57-12</t>
  </si>
  <si>
    <t>Alburnett</t>
  </si>
  <si>
    <t>57-13</t>
  </si>
  <si>
    <t>Bertram</t>
  </si>
  <si>
    <t>57-14</t>
  </si>
  <si>
    <t>Ely</t>
  </si>
  <si>
    <t>57-15</t>
  </si>
  <si>
    <t>Palo</t>
  </si>
  <si>
    <t>57-16</t>
  </si>
  <si>
    <t>Prairieburg</t>
  </si>
  <si>
    <t>57-17</t>
  </si>
  <si>
    <t>Robins</t>
  </si>
  <si>
    <t>57-18</t>
  </si>
  <si>
    <t>57-22</t>
  </si>
  <si>
    <t>57-24</t>
  </si>
  <si>
    <t>Total Linn Co.</t>
  </si>
  <si>
    <t>Louisa County</t>
  </si>
  <si>
    <t>58-01</t>
  </si>
  <si>
    <t>Columbus Junction</t>
  </si>
  <si>
    <t>58-02</t>
  </si>
  <si>
    <t>Wapello</t>
  </si>
  <si>
    <t>58-03</t>
  </si>
  <si>
    <t>Morning Sun</t>
  </si>
  <si>
    <t>58-04</t>
  </si>
  <si>
    <t>Columbus City</t>
  </si>
  <si>
    <t>58-05</t>
  </si>
  <si>
    <t>Cotter</t>
  </si>
  <si>
    <t>58-06</t>
  </si>
  <si>
    <t>Fredonia</t>
  </si>
  <si>
    <t>58-07</t>
  </si>
  <si>
    <t>Grandview</t>
  </si>
  <si>
    <t>58-08</t>
  </si>
  <si>
    <t>Letts</t>
  </si>
  <si>
    <t>58-09</t>
  </si>
  <si>
    <t>Oakville</t>
  </si>
  <si>
    <t>58-22</t>
  </si>
  <si>
    <t>58-24</t>
  </si>
  <si>
    <t>Total Louisa Co.</t>
  </si>
  <si>
    <t>Lucas County</t>
  </si>
  <si>
    <t>59-01</t>
  </si>
  <si>
    <t>Chariton</t>
  </si>
  <si>
    <t>59-02</t>
  </si>
  <si>
    <t>Russell</t>
  </si>
  <si>
    <t>59-03</t>
  </si>
  <si>
    <t>Derby</t>
  </si>
  <si>
    <t>59-04</t>
  </si>
  <si>
    <t>Lucas</t>
  </si>
  <si>
    <t>59-05</t>
  </si>
  <si>
    <t>Williamson</t>
  </si>
  <si>
    <t>59-22</t>
  </si>
  <si>
    <t>59-24</t>
  </si>
  <si>
    <t>Total Lucas Co.</t>
  </si>
  <si>
    <t>Lyon County</t>
  </si>
  <si>
    <t>60-01</t>
  </si>
  <si>
    <t>Rock Rapids</t>
  </si>
  <si>
    <t>60-02</t>
  </si>
  <si>
    <t>George</t>
  </si>
  <si>
    <t>60-03</t>
  </si>
  <si>
    <t>Doon</t>
  </si>
  <si>
    <t>60-04</t>
  </si>
  <si>
    <t>Inwood</t>
  </si>
  <si>
    <t>60-05</t>
  </si>
  <si>
    <t>Larchwood</t>
  </si>
  <si>
    <t>60-06</t>
  </si>
  <si>
    <t>Little Rock</t>
  </si>
  <si>
    <t>60-07</t>
  </si>
  <si>
    <t>Alvord</t>
  </si>
  <si>
    <t>60-08</t>
  </si>
  <si>
    <t>Lester</t>
  </si>
  <si>
    <t>60-22</t>
  </si>
  <si>
    <t>60-24</t>
  </si>
  <si>
    <t>Total Lyon Co.</t>
  </si>
  <si>
    <t>Madison County</t>
  </si>
  <si>
    <t>61-01</t>
  </si>
  <si>
    <t>Winterset</t>
  </si>
  <si>
    <t>61-02</t>
  </si>
  <si>
    <t>Earlham</t>
  </si>
  <si>
    <t>61-03</t>
  </si>
  <si>
    <t>Bevington  ** (61)  91</t>
  </si>
  <si>
    <t>61-04</t>
  </si>
  <si>
    <t>East Peru</t>
  </si>
  <si>
    <t>61-05</t>
  </si>
  <si>
    <t>Macksburg</t>
  </si>
  <si>
    <t>61-06</t>
  </si>
  <si>
    <t>Patterson</t>
  </si>
  <si>
    <t>61-07</t>
  </si>
  <si>
    <t>St. Charles</t>
  </si>
  <si>
    <t>61-08</t>
  </si>
  <si>
    <t>Truro</t>
  </si>
  <si>
    <t>61-22</t>
  </si>
  <si>
    <t>61-24</t>
  </si>
  <si>
    <t>Total Madison Co.</t>
  </si>
  <si>
    <t>Mahaska County</t>
  </si>
  <si>
    <t>62-01</t>
  </si>
  <si>
    <t>Oskaloosa</t>
  </si>
  <si>
    <t>62-02</t>
  </si>
  <si>
    <t>Eddyville  **  62  68  (90)</t>
  </si>
  <si>
    <t>62-03</t>
  </si>
  <si>
    <t>New Sharon</t>
  </si>
  <si>
    <t>62-04</t>
  </si>
  <si>
    <t>Beacon</t>
  </si>
  <si>
    <t>62-05</t>
  </si>
  <si>
    <t>University Park</t>
  </si>
  <si>
    <t>62-06</t>
  </si>
  <si>
    <t>Barnes City  **  (62)  79</t>
  </si>
  <si>
    <t>62-07</t>
  </si>
  <si>
    <t>Fremont</t>
  </si>
  <si>
    <t>62-08</t>
  </si>
  <si>
    <t>Leighton</t>
  </si>
  <si>
    <t>62-09</t>
  </si>
  <si>
    <t>Rose Hill</t>
  </si>
  <si>
    <t>62-10</t>
  </si>
  <si>
    <t>Keomah Village</t>
  </si>
  <si>
    <t>62-22</t>
  </si>
  <si>
    <t>62-24</t>
  </si>
  <si>
    <t>Total Mahaska Co.</t>
  </si>
  <si>
    <t>Marion County</t>
  </si>
  <si>
    <t>63-01</t>
  </si>
  <si>
    <t>Knoxville</t>
  </si>
  <si>
    <t>63-02</t>
  </si>
  <si>
    <t>Pella</t>
  </si>
  <si>
    <t>63-03</t>
  </si>
  <si>
    <t>Pleasantville</t>
  </si>
  <si>
    <t>63-04</t>
  </si>
  <si>
    <t>Bussey</t>
  </si>
  <si>
    <t>63-07</t>
  </si>
  <si>
    <t>Hamilton</t>
  </si>
  <si>
    <t>63-08</t>
  </si>
  <si>
    <t>Harvey</t>
  </si>
  <si>
    <t>63-09</t>
  </si>
  <si>
    <t>Marysville</t>
  </si>
  <si>
    <t>63-10</t>
  </si>
  <si>
    <t>Swan</t>
  </si>
  <si>
    <t>63-11</t>
  </si>
  <si>
    <t xml:space="preserve">Melcher-Dallas  Combined </t>
  </si>
  <si>
    <t>63-22</t>
  </si>
  <si>
    <t>63-24</t>
  </si>
  <si>
    <t>Total Marion Co.</t>
  </si>
  <si>
    <t>Marshall County</t>
  </si>
  <si>
    <t>64-01</t>
  </si>
  <si>
    <t>Marshalltown</t>
  </si>
  <si>
    <t>64-02</t>
  </si>
  <si>
    <t>State Center</t>
  </si>
  <si>
    <t>64-03</t>
  </si>
  <si>
    <t>Albion</t>
  </si>
  <si>
    <t>64-04</t>
  </si>
  <si>
    <t>Gilman</t>
  </si>
  <si>
    <t>64-05</t>
  </si>
  <si>
    <t>Melbourne</t>
  </si>
  <si>
    <t>64-06</t>
  </si>
  <si>
    <t>Clemons</t>
  </si>
  <si>
    <t>64-07</t>
  </si>
  <si>
    <t>Ferguson</t>
  </si>
  <si>
    <t>64-08</t>
  </si>
  <si>
    <t>Laurel</t>
  </si>
  <si>
    <t>64-09</t>
  </si>
  <si>
    <t xml:space="preserve">Le Grand  **  (64)   86 </t>
  </si>
  <si>
    <t>64-10</t>
  </si>
  <si>
    <t>Liscomb</t>
  </si>
  <si>
    <t>64-11</t>
  </si>
  <si>
    <t>Rhodes</t>
  </si>
  <si>
    <t>64-12</t>
  </si>
  <si>
    <t>St. Anthony</t>
  </si>
  <si>
    <t>64-13</t>
  </si>
  <si>
    <t>Haverhill</t>
  </si>
  <si>
    <t>64-22</t>
  </si>
  <si>
    <t>64-24</t>
  </si>
  <si>
    <t>Total Marshall Co.</t>
  </si>
  <si>
    <t>Mills County</t>
  </si>
  <si>
    <t>65-01</t>
  </si>
  <si>
    <t>Glenwood</t>
  </si>
  <si>
    <t>65-02</t>
  </si>
  <si>
    <t>Malvern</t>
  </si>
  <si>
    <t>65-03</t>
  </si>
  <si>
    <t>Emerson</t>
  </si>
  <si>
    <t>65-04</t>
  </si>
  <si>
    <t>Pacific Junction</t>
  </si>
  <si>
    <t>65-05</t>
  </si>
  <si>
    <t>65-06</t>
  </si>
  <si>
    <t>Hastings</t>
  </si>
  <si>
    <t>65-07</t>
  </si>
  <si>
    <t>Henderson</t>
  </si>
  <si>
    <t>65-08</t>
  </si>
  <si>
    <t>Silver City</t>
  </si>
  <si>
    <t>65-22</t>
  </si>
  <si>
    <t>65-24</t>
  </si>
  <si>
    <t>Total Mills Co.</t>
  </si>
  <si>
    <t>Mitchell County</t>
  </si>
  <si>
    <t>66-01</t>
  </si>
  <si>
    <t>Osage</t>
  </si>
  <si>
    <t>66-02</t>
  </si>
  <si>
    <t>St. Ansgar</t>
  </si>
  <si>
    <t>66-03</t>
  </si>
  <si>
    <t>66-04</t>
  </si>
  <si>
    <t>Stacyville</t>
  </si>
  <si>
    <t>66-05</t>
  </si>
  <si>
    <t>Carpenter</t>
  </si>
  <si>
    <t>66-06</t>
  </si>
  <si>
    <t>Mcintire</t>
  </si>
  <si>
    <t>66-07</t>
  </si>
  <si>
    <t>Mitchell</t>
  </si>
  <si>
    <t>66-08</t>
  </si>
  <si>
    <t>Orchard</t>
  </si>
  <si>
    <t>66-22</t>
  </si>
  <si>
    <t>66-24</t>
  </si>
  <si>
    <t>Total Mitchell Co.</t>
  </si>
  <si>
    <t>Monona County</t>
  </si>
  <si>
    <t>67-01</t>
  </si>
  <si>
    <t>Onawa</t>
  </si>
  <si>
    <t>67-02</t>
  </si>
  <si>
    <t>Mapleton</t>
  </si>
  <si>
    <t>67-03</t>
  </si>
  <si>
    <t>Ute</t>
  </si>
  <si>
    <t>67-04</t>
  </si>
  <si>
    <t>Whiting</t>
  </si>
  <si>
    <t>67-05</t>
  </si>
  <si>
    <t>Blencoe</t>
  </si>
  <si>
    <t>67-06</t>
  </si>
  <si>
    <t>Castana</t>
  </si>
  <si>
    <t>67-07</t>
  </si>
  <si>
    <t>Moorhead</t>
  </si>
  <si>
    <t>67-08</t>
  </si>
  <si>
    <t>Rodney</t>
  </si>
  <si>
    <t>67-09</t>
  </si>
  <si>
    <t>Soldier</t>
  </si>
  <si>
    <t>67-10</t>
  </si>
  <si>
    <t>Turin</t>
  </si>
  <si>
    <t>67-22</t>
  </si>
  <si>
    <t>67-24</t>
  </si>
  <si>
    <t>Total Monona Co.</t>
  </si>
  <si>
    <t>Monroe County</t>
  </si>
  <si>
    <t>68-01</t>
  </si>
  <si>
    <t>Albia</t>
  </si>
  <si>
    <t>68-02</t>
  </si>
  <si>
    <t>68-03</t>
  </si>
  <si>
    <t>Lovilia</t>
  </si>
  <si>
    <t>68-04</t>
  </si>
  <si>
    <t>Melrose</t>
  </si>
  <si>
    <t>68-05</t>
  </si>
  <si>
    <t xml:space="preserve">Moravia  **      (04)      68  </t>
  </si>
  <si>
    <t>68-22</t>
  </si>
  <si>
    <t>68-24</t>
  </si>
  <si>
    <t>Total Monroe Co.</t>
  </si>
  <si>
    <t>Montgomery County</t>
  </si>
  <si>
    <t>69-01</t>
  </si>
  <si>
    <t>Red Oak</t>
  </si>
  <si>
    <t>69-02</t>
  </si>
  <si>
    <t>Villisca</t>
  </si>
  <si>
    <t>69-03</t>
  </si>
  <si>
    <t>Stanton</t>
  </si>
  <si>
    <t>69-04</t>
  </si>
  <si>
    <t>Coburg</t>
  </si>
  <si>
    <t>69-05</t>
  </si>
  <si>
    <t>Elliott</t>
  </si>
  <si>
    <t>69-06</t>
  </si>
  <si>
    <t>Grant</t>
  </si>
  <si>
    <t>69-22</t>
  </si>
  <si>
    <t>69-24</t>
  </si>
  <si>
    <t>Total Montgomery Co.</t>
  </si>
  <si>
    <t>Muscatine County</t>
  </si>
  <si>
    <t>70-01</t>
  </si>
  <si>
    <t>Muscatine</t>
  </si>
  <si>
    <t>70-02</t>
  </si>
  <si>
    <t>West Liberty</t>
  </si>
  <si>
    <t>70-03</t>
  </si>
  <si>
    <t>70-04</t>
  </si>
  <si>
    <t>Atalissa</t>
  </si>
  <si>
    <t>70-05</t>
  </si>
  <si>
    <t>Conesville</t>
  </si>
  <si>
    <t>70-06</t>
  </si>
  <si>
    <t>Nichols</t>
  </si>
  <si>
    <t>70-07</t>
  </si>
  <si>
    <t>Stockton</t>
  </si>
  <si>
    <t>70-08</t>
  </si>
  <si>
    <t>Durant  **       (16)    70    82</t>
  </si>
  <si>
    <t>70-09</t>
  </si>
  <si>
    <t>Walcott  **         70      (82)</t>
  </si>
  <si>
    <t>70-10</t>
  </si>
  <si>
    <t>Fruitland</t>
  </si>
  <si>
    <t>70-11</t>
  </si>
  <si>
    <t>Blue Grass   **  70     (82)</t>
  </si>
  <si>
    <t>70-22</t>
  </si>
  <si>
    <t>70-24</t>
  </si>
  <si>
    <t>Total Muscatine Co.</t>
  </si>
  <si>
    <t>O'Brien County</t>
  </si>
  <si>
    <t>71-01</t>
  </si>
  <si>
    <t>Sheldon  **  (71)  84</t>
  </si>
  <si>
    <t>71-02</t>
  </si>
  <si>
    <t>Hartley</t>
  </si>
  <si>
    <t>71-03</t>
  </si>
  <si>
    <t>Paullina</t>
  </si>
  <si>
    <t>71-04</t>
  </si>
  <si>
    <t>Primghar</t>
  </si>
  <si>
    <t>71-05</t>
  </si>
  <si>
    <t>Sanborn</t>
  </si>
  <si>
    <t>71-06</t>
  </si>
  <si>
    <t>Sutherland</t>
  </si>
  <si>
    <t>71-07</t>
  </si>
  <si>
    <t>Archer</t>
  </si>
  <si>
    <t>71-08</t>
  </si>
  <si>
    <t>Calumet</t>
  </si>
  <si>
    <t>71-22</t>
  </si>
  <si>
    <t>71-24</t>
  </si>
  <si>
    <t>Total O'Brien Co.</t>
  </si>
  <si>
    <t>Osceola County</t>
  </si>
  <si>
    <t>72-01</t>
  </si>
  <si>
    <t>Sibley</t>
  </si>
  <si>
    <t>72-02</t>
  </si>
  <si>
    <t>Ashton</t>
  </si>
  <si>
    <t>72-03</t>
  </si>
  <si>
    <t>Ocheyedan</t>
  </si>
  <si>
    <t>72-04</t>
  </si>
  <si>
    <t>Harris</t>
  </si>
  <si>
    <t>72-05</t>
  </si>
  <si>
    <t>Melvin</t>
  </si>
  <si>
    <t>72-22</t>
  </si>
  <si>
    <t>72-24</t>
  </si>
  <si>
    <t>Total Osceola Co.</t>
  </si>
  <si>
    <t>Page County</t>
  </si>
  <si>
    <t>73-01</t>
  </si>
  <si>
    <t>Clarinda</t>
  </si>
  <si>
    <t>73-02</t>
  </si>
  <si>
    <t>73-03</t>
  </si>
  <si>
    <t>Essex</t>
  </si>
  <si>
    <t>73-04</t>
  </si>
  <si>
    <t>Blanchard</t>
  </si>
  <si>
    <t>73-05</t>
  </si>
  <si>
    <t>Braddyville</t>
  </si>
  <si>
    <t>73-06</t>
  </si>
  <si>
    <t>Coin</t>
  </si>
  <si>
    <t>73-07</t>
  </si>
  <si>
    <t>College Springs</t>
  </si>
  <si>
    <t>73-08</t>
  </si>
  <si>
    <t>73-09</t>
  </si>
  <si>
    <t>Northboro</t>
  </si>
  <si>
    <t>73-10</t>
  </si>
  <si>
    <t>Shambaugh</t>
  </si>
  <si>
    <t>73-11</t>
  </si>
  <si>
    <t>Yorktown</t>
  </si>
  <si>
    <t>73-22</t>
  </si>
  <si>
    <t>73-24</t>
  </si>
  <si>
    <t>Total Page Co.</t>
  </si>
  <si>
    <t>Palo Alto County</t>
  </si>
  <si>
    <t>74-01</t>
  </si>
  <si>
    <t>Emmetsburg</t>
  </si>
  <si>
    <t>74-02</t>
  </si>
  <si>
    <t>Graettinger</t>
  </si>
  <si>
    <t>74-03</t>
  </si>
  <si>
    <t>Ruthven</t>
  </si>
  <si>
    <t>74-04</t>
  </si>
  <si>
    <t>74-05</t>
  </si>
  <si>
    <t>Ayrshire</t>
  </si>
  <si>
    <t>74-06</t>
  </si>
  <si>
    <t>Curlew</t>
  </si>
  <si>
    <t>74-07</t>
  </si>
  <si>
    <t>Cylinder</t>
  </si>
  <si>
    <t>74-08</t>
  </si>
  <si>
    <t>Mallard</t>
  </si>
  <si>
    <t>74-09</t>
  </si>
  <si>
    <t>Rodman</t>
  </si>
  <si>
    <t>74-22</t>
  </si>
  <si>
    <t>74-24</t>
  </si>
  <si>
    <t>Total Palo Alto Co.</t>
  </si>
  <si>
    <t>Plymouth County</t>
  </si>
  <si>
    <t>75-01</t>
  </si>
  <si>
    <t>LeMars</t>
  </si>
  <si>
    <t>75-02</t>
  </si>
  <si>
    <t>Akron</t>
  </si>
  <si>
    <t>75-03</t>
  </si>
  <si>
    <t>Kingsley</t>
  </si>
  <si>
    <t>75-04</t>
  </si>
  <si>
    <t>Remsen</t>
  </si>
  <si>
    <t>75-05</t>
  </si>
  <si>
    <t>Merrill</t>
  </si>
  <si>
    <t>75-06</t>
  </si>
  <si>
    <t>Brunsville</t>
  </si>
  <si>
    <t>75-07</t>
  </si>
  <si>
    <t>Craig</t>
  </si>
  <si>
    <t>75-08</t>
  </si>
  <si>
    <t>Hinton</t>
  </si>
  <si>
    <t>75-09</t>
  </si>
  <si>
    <t>Oyens</t>
  </si>
  <si>
    <t>75-10</t>
  </si>
  <si>
    <t>Struble</t>
  </si>
  <si>
    <t>75-11</t>
  </si>
  <si>
    <t>Westfield</t>
  </si>
  <si>
    <t>75-12</t>
  </si>
  <si>
    <t xml:space="preserve">Sioux City  **  75    (97) </t>
  </si>
  <si>
    <t>75-22</t>
  </si>
  <si>
    <t>75-24</t>
  </si>
  <si>
    <t>Total Plymouth Co.</t>
  </si>
  <si>
    <t>Pocahontas County</t>
  </si>
  <si>
    <t>76-01</t>
  </si>
  <si>
    <t>Fonda</t>
  </si>
  <si>
    <t>76-02</t>
  </si>
  <si>
    <t>Laurens</t>
  </si>
  <si>
    <t>76-03</t>
  </si>
  <si>
    <t>Pocahontas</t>
  </si>
  <si>
    <t>76-04</t>
  </si>
  <si>
    <t>76-05</t>
  </si>
  <si>
    <t>Rolfe</t>
  </si>
  <si>
    <t>76-06</t>
  </si>
  <si>
    <t>Havelock</t>
  </si>
  <si>
    <t>76-07</t>
  </si>
  <si>
    <t>Palmer</t>
  </si>
  <si>
    <t>76-08</t>
  </si>
  <si>
    <t>Plover</t>
  </si>
  <si>
    <t>76-10</t>
  </si>
  <si>
    <t>Varina</t>
  </si>
  <si>
    <t>76-22</t>
  </si>
  <si>
    <t>76-24</t>
  </si>
  <si>
    <t>Total Pocahontas Co.</t>
  </si>
  <si>
    <t>Polk County</t>
  </si>
  <si>
    <t>77-01</t>
  </si>
  <si>
    <t>Des Moines</t>
  </si>
  <si>
    <t>77-02</t>
  </si>
  <si>
    <t>West Des Moines** 25(77)91</t>
  </si>
  <si>
    <t>77-03</t>
  </si>
  <si>
    <t>Urbandale  **  25  (77)</t>
  </si>
  <si>
    <t>77-04</t>
  </si>
  <si>
    <t>Altoona</t>
  </si>
  <si>
    <t>77-05</t>
  </si>
  <si>
    <t>Ankeny</t>
  </si>
  <si>
    <t>77-06</t>
  </si>
  <si>
    <t>Windsor Heights</t>
  </si>
  <si>
    <t>77-07</t>
  </si>
  <si>
    <t>77-08</t>
  </si>
  <si>
    <t>77-09</t>
  </si>
  <si>
    <t>77-10</t>
  </si>
  <si>
    <t>Polk City</t>
  </si>
  <si>
    <t>77-11</t>
  </si>
  <si>
    <t>Bondurant</t>
  </si>
  <si>
    <t>77-12</t>
  </si>
  <si>
    <t>Elkhart</t>
  </si>
  <si>
    <t>77-13</t>
  </si>
  <si>
    <t>Pleasant Hill</t>
  </si>
  <si>
    <t>77-14</t>
  </si>
  <si>
    <t>Runnells</t>
  </si>
  <si>
    <t>77-15</t>
  </si>
  <si>
    <t>77-16</t>
  </si>
  <si>
    <t>Johnston</t>
  </si>
  <si>
    <t>77-17</t>
  </si>
  <si>
    <t>Alleman</t>
  </si>
  <si>
    <t>77-18</t>
  </si>
  <si>
    <t>Carlisle  **  77  (91)</t>
  </si>
  <si>
    <t>77-19</t>
  </si>
  <si>
    <t>77-20</t>
  </si>
  <si>
    <t>Norwalk       **  77  (91)</t>
  </si>
  <si>
    <t>77-22</t>
  </si>
  <si>
    <t>77-24</t>
  </si>
  <si>
    <t>Total Polk Co.</t>
  </si>
  <si>
    <t>Pottawattamie County</t>
  </si>
  <si>
    <t>78-01</t>
  </si>
  <si>
    <t>Council Bluffs</t>
  </si>
  <si>
    <t>78-02</t>
  </si>
  <si>
    <t>Avoca</t>
  </si>
  <si>
    <t>78-03</t>
  </si>
  <si>
    <t>Carter Lake</t>
  </si>
  <si>
    <t>78-04</t>
  </si>
  <si>
    <t>Oakland</t>
  </si>
  <si>
    <t>78-05</t>
  </si>
  <si>
    <t>Carson</t>
  </si>
  <si>
    <t>78-06</t>
  </si>
  <si>
    <t>Neola</t>
  </si>
  <si>
    <t>78-07</t>
  </si>
  <si>
    <t>Walnut</t>
  </si>
  <si>
    <t>78-08</t>
  </si>
  <si>
    <t>Crescent</t>
  </si>
  <si>
    <t>78-09</t>
  </si>
  <si>
    <t>Hancock</t>
  </si>
  <si>
    <t>78-10</t>
  </si>
  <si>
    <t>Macedonia</t>
  </si>
  <si>
    <t>78-11</t>
  </si>
  <si>
    <t>Mcclelland</t>
  </si>
  <si>
    <t>78-12</t>
  </si>
  <si>
    <t>Minden</t>
  </si>
  <si>
    <t>78-13</t>
  </si>
  <si>
    <t>Treynor</t>
  </si>
  <si>
    <t>78-14</t>
  </si>
  <si>
    <t>Underwood</t>
  </si>
  <si>
    <t>78-15</t>
  </si>
  <si>
    <t>Shelby  **  78  (83)</t>
  </si>
  <si>
    <t>78-22</t>
  </si>
  <si>
    <t>78-24</t>
  </si>
  <si>
    <t>Total Pottawattamie Co.</t>
  </si>
  <si>
    <t>Poweshiek County</t>
  </si>
  <si>
    <t>79-01</t>
  </si>
  <si>
    <t>Grinnell</t>
  </si>
  <si>
    <t>79-02</t>
  </si>
  <si>
    <t>Brooklyn</t>
  </si>
  <si>
    <t>79-03</t>
  </si>
  <si>
    <t>Montezuma</t>
  </si>
  <si>
    <t>79-04</t>
  </si>
  <si>
    <t>79-05</t>
  </si>
  <si>
    <t>79-06</t>
  </si>
  <si>
    <t>Deep River</t>
  </si>
  <si>
    <t>79-07</t>
  </si>
  <si>
    <t>Guernsey</t>
  </si>
  <si>
    <t>79-08</t>
  </si>
  <si>
    <t>Hartwick</t>
  </si>
  <si>
    <t>79-09</t>
  </si>
  <si>
    <t>Malcom</t>
  </si>
  <si>
    <t>79-10</t>
  </si>
  <si>
    <t>Searsboro</t>
  </si>
  <si>
    <t>79-22</t>
  </si>
  <si>
    <t>79-24</t>
  </si>
  <si>
    <t>Total Poweshiek Co.</t>
  </si>
  <si>
    <t>Ringgold County</t>
  </si>
  <si>
    <t>80-01</t>
  </si>
  <si>
    <t>Mount Ayre</t>
  </si>
  <si>
    <t>80-02</t>
  </si>
  <si>
    <t>Clearfield  **  80  (87)</t>
  </si>
  <si>
    <t>80-03</t>
  </si>
  <si>
    <t>Beaconsfield</t>
  </si>
  <si>
    <t>80-04</t>
  </si>
  <si>
    <t>Benton</t>
  </si>
  <si>
    <t>80-06</t>
  </si>
  <si>
    <t>Diagonal</t>
  </si>
  <si>
    <t>80-07</t>
  </si>
  <si>
    <t>Ellston</t>
  </si>
  <si>
    <t>80-08</t>
  </si>
  <si>
    <t>Kellerton</t>
  </si>
  <si>
    <t>80-09</t>
  </si>
  <si>
    <t>Maloy</t>
  </si>
  <si>
    <t>80-10</t>
  </si>
  <si>
    <t>Redding</t>
  </si>
  <si>
    <t>80-11</t>
  </si>
  <si>
    <t>Shannon City  **  80  (88)</t>
  </si>
  <si>
    <t>80-12</t>
  </si>
  <si>
    <t>Tingley</t>
  </si>
  <si>
    <t>80-22</t>
  </si>
  <si>
    <t>80-24</t>
  </si>
  <si>
    <t>Total Ringgold Co.</t>
  </si>
  <si>
    <t>Sac County</t>
  </si>
  <si>
    <t>81-01</t>
  </si>
  <si>
    <t>Sac City</t>
  </si>
  <si>
    <t>81-02</t>
  </si>
  <si>
    <t>Lake View</t>
  </si>
  <si>
    <t>81-03</t>
  </si>
  <si>
    <t>Odebolt</t>
  </si>
  <si>
    <t>81-04</t>
  </si>
  <si>
    <t>Early</t>
  </si>
  <si>
    <t>81-05</t>
  </si>
  <si>
    <t>Schaller</t>
  </si>
  <si>
    <t>81-06</t>
  </si>
  <si>
    <t>Wall Lake</t>
  </si>
  <si>
    <t>81-07</t>
  </si>
  <si>
    <t>Auburn</t>
  </si>
  <si>
    <t>81-08</t>
  </si>
  <si>
    <t>81-09</t>
  </si>
  <si>
    <t>Nemaha</t>
  </si>
  <si>
    <t>81-22</t>
  </si>
  <si>
    <t>81-24</t>
  </si>
  <si>
    <t>Total Sac Co.</t>
  </si>
  <si>
    <t>Scott County</t>
  </si>
  <si>
    <t xml:space="preserve">2011Census </t>
  </si>
  <si>
    <t>+ or -</t>
  </si>
  <si>
    <t>fy11</t>
  </si>
  <si>
    <t>82-01</t>
  </si>
  <si>
    <t>Davenport</t>
  </si>
  <si>
    <t>82-02</t>
  </si>
  <si>
    <t>Bettendorf</t>
  </si>
  <si>
    <t>82-03</t>
  </si>
  <si>
    <t>Buffalo</t>
  </si>
  <si>
    <t>82-04</t>
  </si>
  <si>
    <t>82-05</t>
  </si>
  <si>
    <t>Le Claire</t>
  </si>
  <si>
    <t>82-06</t>
  </si>
  <si>
    <t>Blue Grass</t>
  </si>
  <si>
    <t>82-07</t>
  </si>
  <si>
    <t>Eldridge</t>
  </si>
  <si>
    <t>82-08</t>
  </si>
  <si>
    <t>Princeton</t>
  </si>
  <si>
    <t>82-09</t>
  </si>
  <si>
    <t>Walcott  **  70  (82)</t>
  </si>
  <si>
    <t>82-10</t>
  </si>
  <si>
    <t>Dixon</t>
  </si>
  <si>
    <t>82-11</t>
  </si>
  <si>
    <t>Donahue</t>
  </si>
  <si>
    <t>82-12</t>
  </si>
  <si>
    <t>Long Grove</t>
  </si>
  <si>
    <t>82-13</t>
  </si>
  <si>
    <t>Maysville</t>
  </si>
  <si>
    <t>82-14</t>
  </si>
  <si>
    <t>Mccausland</t>
  </si>
  <si>
    <t>82-15</t>
  </si>
  <si>
    <t>New Liberty</t>
  </si>
  <si>
    <t>82-16</t>
  </si>
  <si>
    <t>Panorama Park</t>
  </si>
  <si>
    <t>82-18</t>
  </si>
  <si>
    <t>Riverdale</t>
  </si>
  <si>
    <t>82-22</t>
  </si>
  <si>
    <t>82-24</t>
  </si>
  <si>
    <t>Total Scott Co.</t>
  </si>
  <si>
    <t>Shelby County</t>
  </si>
  <si>
    <t>83-01</t>
  </si>
  <si>
    <t>Harlan</t>
  </si>
  <si>
    <t>83-02</t>
  </si>
  <si>
    <t>Elk Horn</t>
  </si>
  <si>
    <t>83-03</t>
  </si>
  <si>
    <t>83-04</t>
  </si>
  <si>
    <t>Defiance</t>
  </si>
  <si>
    <t>83-05</t>
  </si>
  <si>
    <t>Earling</t>
  </si>
  <si>
    <t>83-06</t>
  </si>
  <si>
    <t>Irwin</t>
  </si>
  <si>
    <t>83-07</t>
  </si>
  <si>
    <t>Kirkman</t>
  </si>
  <si>
    <t>83-08</t>
  </si>
  <si>
    <t>Panama</t>
  </si>
  <si>
    <t>83-09</t>
  </si>
  <si>
    <t>Portsmouth</t>
  </si>
  <si>
    <t>83-10</t>
  </si>
  <si>
    <t>Tennant</t>
  </si>
  <si>
    <t>83-11</t>
  </si>
  <si>
    <t>Westphalia</t>
  </si>
  <si>
    <t>83-22</t>
  </si>
  <si>
    <t>83-24</t>
  </si>
  <si>
    <t>Total Shelby Co.</t>
  </si>
  <si>
    <t>Sioux County</t>
  </si>
  <si>
    <t>84-01</t>
  </si>
  <si>
    <t>Hawarden</t>
  </si>
  <si>
    <t>84-02</t>
  </si>
  <si>
    <t>Alton</t>
  </si>
  <si>
    <t>84-03</t>
  </si>
  <si>
    <t>Hull</t>
  </si>
  <si>
    <t>84-04</t>
  </si>
  <si>
    <t>Orange City</t>
  </si>
  <si>
    <t>84-05</t>
  </si>
  <si>
    <t>Rock Valley</t>
  </si>
  <si>
    <t>84-06</t>
  </si>
  <si>
    <t>Sioux Center</t>
  </si>
  <si>
    <t>84-07</t>
  </si>
  <si>
    <t>Boyden</t>
  </si>
  <si>
    <t>84-08</t>
  </si>
  <si>
    <t>Hospers</t>
  </si>
  <si>
    <t>84-09</t>
  </si>
  <si>
    <t>Ireton</t>
  </si>
  <si>
    <t>84-10</t>
  </si>
  <si>
    <t>Chatsworth</t>
  </si>
  <si>
    <t>84-11</t>
  </si>
  <si>
    <t>Granville</t>
  </si>
  <si>
    <t>84-12</t>
  </si>
  <si>
    <t>Matlock</t>
  </si>
  <si>
    <t>84-13</t>
  </si>
  <si>
    <t>Maurice</t>
  </si>
  <si>
    <t>84-14</t>
  </si>
  <si>
    <t>84-22</t>
  </si>
  <si>
    <t>84-24</t>
  </si>
  <si>
    <t>Total Sioux Co.</t>
  </si>
  <si>
    <t>Story County</t>
  </si>
  <si>
    <t>85-01</t>
  </si>
  <si>
    <t>Ames</t>
  </si>
  <si>
    <t>85-02</t>
  </si>
  <si>
    <t>Nevada</t>
  </si>
  <si>
    <t>85-03</t>
  </si>
  <si>
    <t>Story City</t>
  </si>
  <si>
    <t>85-04</t>
  </si>
  <si>
    <t>Cambridge</t>
  </si>
  <si>
    <t>85-05</t>
  </si>
  <si>
    <t>Colo</t>
  </si>
  <si>
    <t>85-06</t>
  </si>
  <si>
    <t>Maxwell</t>
  </si>
  <si>
    <t>85-07</t>
  </si>
  <si>
    <t>Roland</t>
  </si>
  <si>
    <t>85-08</t>
  </si>
  <si>
    <t>Slater</t>
  </si>
  <si>
    <t>85-09</t>
  </si>
  <si>
    <t>Zearing</t>
  </si>
  <si>
    <t>85-10</t>
  </si>
  <si>
    <t>Collins</t>
  </si>
  <si>
    <t>85-11</t>
  </si>
  <si>
    <t>Gilbert</t>
  </si>
  <si>
    <t>85-12</t>
  </si>
  <si>
    <t>Huxley</t>
  </si>
  <si>
    <t>85-13</t>
  </si>
  <si>
    <t>Kelley</t>
  </si>
  <si>
    <t>85-14</t>
  </si>
  <si>
    <t>McCallsburg</t>
  </si>
  <si>
    <t>85-15</t>
  </si>
  <si>
    <t>85-22</t>
  </si>
  <si>
    <t>85-24</t>
  </si>
  <si>
    <t>Total Story Co.</t>
  </si>
  <si>
    <t>Tama County</t>
  </si>
  <si>
    <t>86-01</t>
  </si>
  <si>
    <t>Toledo</t>
  </si>
  <si>
    <t>86-02</t>
  </si>
  <si>
    <t>Tama</t>
  </si>
  <si>
    <t>86-03</t>
  </si>
  <si>
    <t>Dysart</t>
  </si>
  <si>
    <t>86-04</t>
  </si>
  <si>
    <t>Traer</t>
  </si>
  <si>
    <t>86-05</t>
  </si>
  <si>
    <t>Garwin</t>
  </si>
  <si>
    <t>86-06</t>
  </si>
  <si>
    <t>Gladbrook</t>
  </si>
  <si>
    <t>86-07</t>
  </si>
  <si>
    <t>Chelsea</t>
  </si>
  <si>
    <t>86-08</t>
  </si>
  <si>
    <t>Clutier</t>
  </si>
  <si>
    <t>86-09</t>
  </si>
  <si>
    <t>Elberon</t>
  </si>
  <si>
    <t>86-10</t>
  </si>
  <si>
    <t>Lincoln</t>
  </si>
  <si>
    <t>86-11</t>
  </si>
  <si>
    <t>Montour</t>
  </si>
  <si>
    <t>86-12</t>
  </si>
  <si>
    <t>Vining</t>
  </si>
  <si>
    <t>86-13</t>
  </si>
  <si>
    <t>86-22</t>
  </si>
  <si>
    <t>86-24</t>
  </si>
  <si>
    <t>Total Tama Co.</t>
  </si>
  <si>
    <t>Taylor County</t>
  </si>
  <si>
    <t>87-01</t>
  </si>
  <si>
    <t>Bedford</t>
  </si>
  <si>
    <t>87-02</t>
  </si>
  <si>
    <t>87-03</t>
  </si>
  <si>
    <t>87-04</t>
  </si>
  <si>
    <t>New Market</t>
  </si>
  <si>
    <t>87-05</t>
  </si>
  <si>
    <t>Athelstan</t>
  </si>
  <si>
    <t>87-06</t>
  </si>
  <si>
    <t>Blockton</t>
  </si>
  <si>
    <t>87-07</t>
  </si>
  <si>
    <t>Conway</t>
  </si>
  <si>
    <t>87-08</t>
  </si>
  <si>
    <t>Gravity</t>
  </si>
  <si>
    <t>87-09</t>
  </si>
  <si>
    <t>Sharpsburg</t>
  </si>
  <si>
    <t>87-22</t>
  </si>
  <si>
    <t>87-24</t>
  </si>
  <si>
    <t>Total Taylor Co.</t>
  </si>
  <si>
    <t>Union County</t>
  </si>
  <si>
    <t>88-01</t>
  </si>
  <si>
    <t>Creston</t>
  </si>
  <si>
    <t>88-02</t>
  </si>
  <si>
    <t>Afton</t>
  </si>
  <si>
    <t>88-03</t>
  </si>
  <si>
    <t>Lorimor</t>
  </si>
  <si>
    <t>88-04</t>
  </si>
  <si>
    <t>Arispe</t>
  </si>
  <si>
    <t>88-05</t>
  </si>
  <si>
    <t>Cromwell</t>
  </si>
  <si>
    <t>88-06</t>
  </si>
  <si>
    <t>Kent</t>
  </si>
  <si>
    <t>88-07</t>
  </si>
  <si>
    <t>88-08</t>
  </si>
  <si>
    <t>Thayer</t>
  </si>
  <si>
    <t>88-22</t>
  </si>
  <si>
    <t>88-24</t>
  </si>
  <si>
    <t>Total Union Co.</t>
  </si>
  <si>
    <t>Van Buren County</t>
  </si>
  <si>
    <t>89-01</t>
  </si>
  <si>
    <t>Keosauqua</t>
  </si>
  <si>
    <t>89-02</t>
  </si>
  <si>
    <t>Bonaparte</t>
  </si>
  <si>
    <t>89-03</t>
  </si>
  <si>
    <t>Farmington</t>
  </si>
  <si>
    <t>89-04</t>
  </si>
  <si>
    <t>Milton</t>
  </si>
  <si>
    <t>89-05</t>
  </si>
  <si>
    <t>Birmingham</t>
  </si>
  <si>
    <t>89-06</t>
  </si>
  <si>
    <t>Cantril</t>
  </si>
  <si>
    <t>89-07</t>
  </si>
  <si>
    <t>Mount Sterling</t>
  </si>
  <si>
    <t>89-08</t>
  </si>
  <si>
    <t>Stockport</t>
  </si>
  <si>
    <t>89-22</t>
  </si>
  <si>
    <t>89-24</t>
  </si>
  <si>
    <t>Total Van Buren Co.</t>
  </si>
  <si>
    <t>Wapello County</t>
  </si>
  <si>
    <t>90-01</t>
  </si>
  <si>
    <t>Ottumwa</t>
  </si>
  <si>
    <t>90-02</t>
  </si>
  <si>
    <t>Eldon</t>
  </si>
  <si>
    <t>90-03</t>
  </si>
  <si>
    <t>90-04</t>
  </si>
  <si>
    <t>Agency</t>
  </si>
  <si>
    <t>90-05</t>
  </si>
  <si>
    <t>Blakesburg</t>
  </si>
  <si>
    <t>90-06</t>
  </si>
  <si>
    <t>Chillicothe</t>
  </si>
  <si>
    <t>90-07</t>
  </si>
  <si>
    <t>Kirkville</t>
  </si>
  <si>
    <t>90-22</t>
  </si>
  <si>
    <t>90-24</t>
  </si>
  <si>
    <t>Total Wapello Co.</t>
  </si>
  <si>
    <t>Warren County</t>
  </si>
  <si>
    <t>91-01</t>
  </si>
  <si>
    <t>Indianola</t>
  </si>
  <si>
    <t>91-02</t>
  </si>
  <si>
    <t>Carlisle  **        77  (91)</t>
  </si>
  <si>
    <t>91-03</t>
  </si>
  <si>
    <t>Norwalk   **       77  (91)</t>
  </si>
  <si>
    <t>91-04</t>
  </si>
  <si>
    <t>Milo</t>
  </si>
  <si>
    <t>91-05</t>
  </si>
  <si>
    <t>Ackworth</t>
  </si>
  <si>
    <t>91-06</t>
  </si>
  <si>
    <t>91-07</t>
  </si>
  <si>
    <t>Cumming</t>
  </si>
  <si>
    <t>91-08</t>
  </si>
  <si>
    <t>Hartford</t>
  </si>
  <si>
    <t>91-09</t>
  </si>
  <si>
    <t>Lacona</t>
  </si>
  <si>
    <t>91-10</t>
  </si>
  <si>
    <t>Martensdale</t>
  </si>
  <si>
    <t>91-11</t>
  </si>
  <si>
    <t>New Virginia</t>
  </si>
  <si>
    <t>91-12</t>
  </si>
  <si>
    <t>Sandyville</t>
  </si>
  <si>
    <t>91-13</t>
  </si>
  <si>
    <t>Spring Hill</t>
  </si>
  <si>
    <t>91-14</t>
  </si>
  <si>
    <t>St. Marys</t>
  </si>
  <si>
    <t>91-15</t>
  </si>
  <si>
    <t>DesMoines**       25 (77) 91</t>
  </si>
  <si>
    <t>91-16</t>
  </si>
  <si>
    <t>WestDesMoines** 25(77)91</t>
  </si>
  <si>
    <t>91-22</t>
  </si>
  <si>
    <t>91-24</t>
  </si>
  <si>
    <t>Total Warren Co.</t>
  </si>
  <si>
    <t>Washington County</t>
  </si>
  <si>
    <t>92-01</t>
  </si>
  <si>
    <t>Washington</t>
  </si>
  <si>
    <t>92-02</t>
  </si>
  <si>
    <t>Kalona</t>
  </si>
  <si>
    <t>92-03</t>
  </si>
  <si>
    <t>Brighton</t>
  </si>
  <si>
    <t>92-04</t>
  </si>
  <si>
    <t>Riverside</t>
  </si>
  <si>
    <t>92-05</t>
  </si>
  <si>
    <t>Wellman</t>
  </si>
  <si>
    <t>92-06</t>
  </si>
  <si>
    <t>Ainsworth</t>
  </si>
  <si>
    <t>92-07</t>
  </si>
  <si>
    <t>92-08</t>
  </si>
  <si>
    <t>Crawfordsville</t>
  </si>
  <si>
    <t>92-09</t>
  </si>
  <si>
    <t>West Chester</t>
  </si>
  <si>
    <t>92-22</t>
  </si>
  <si>
    <t>92-24</t>
  </si>
  <si>
    <t>Total Washington Co.</t>
  </si>
  <si>
    <t>Wayne County</t>
  </si>
  <si>
    <t>93-01</t>
  </si>
  <si>
    <t>Corydon</t>
  </si>
  <si>
    <t>93-02</t>
  </si>
  <si>
    <t>Seymour</t>
  </si>
  <si>
    <t>93-03</t>
  </si>
  <si>
    <t>Allerton</t>
  </si>
  <si>
    <t>93-04</t>
  </si>
  <si>
    <t>Humeston</t>
  </si>
  <si>
    <t>93-05</t>
  </si>
  <si>
    <t>Clio</t>
  </si>
  <si>
    <t>93-06</t>
  </si>
  <si>
    <t>Lineville</t>
  </si>
  <si>
    <t>93-07</t>
  </si>
  <si>
    <t>Millerton</t>
  </si>
  <si>
    <t>93-08</t>
  </si>
  <si>
    <t>Promise City</t>
  </si>
  <si>
    <t>93-22</t>
  </si>
  <si>
    <t>93-24</t>
  </si>
  <si>
    <t>Total Wayne Co.</t>
  </si>
  <si>
    <t>Webster County</t>
  </si>
  <si>
    <t>94-01</t>
  </si>
  <si>
    <t>Fort Dodge</t>
  </si>
  <si>
    <t>94-02</t>
  </si>
  <si>
    <t>Gowrie</t>
  </si>
  <si>
    <t>94-03</t>
  </si>
  <si>
    <t>Dayton</t>
  </si>
  <si>
    <t>94-04</t>
  </si>
  <si>
    <t>Lehigh</t>
  </si>
  <si>
    <t>94-05</t>
  </si>
  <si>
    <t>Otho</t>
  </si>
  <si>
    <t>94-06</t>
  </si>
  <si>
    <t xml:space="preserve">Stratford  **  (40)   94 </t>
  </si>
  <si>
    <t>94-07</t>
  </si>
  <si>
    <t>Badger</t>
  </si>
  <si>
    <t>94-08</t>
  </si>
  <si>
    <t>Barnum</t>
  </si>
  <si>
    <t>94-09</t>
  </si>
  <si>
    <t>Callender</t>
  </si>
  <si>
    <t>94-10</t>
  </si>
  <si>
    <t>Clare</t>
  </si>
  <si>
    <t>94-11</t>
  </si>
  <si>
    <t>Duncombe</t>
  </si>
  <si>
    <t>94-12</t>
  </si>
  <si>
    <t>Harcourt</t>
  </si>
  <si>
    <t>94-13</t>
  </si>
  <si>
    <t>Moorland</t>
  </si>
  <si>
    <t>94-14</t>
  </si>
  <si>
    <t>Vincent</t>
  </si>
  <si>
    <t>94-15</t>
  </si>
  <si>
    <t xml:space="preserve">Farnhamville  **  (13)   94 </t>
  </si>
  <si>
    <t>94-22</t>
  </si>
  <si>
    <t>94-24</t>
  </si>
  <si>
    <t>Total Webster Co.</t>
  </si>
  <si>
    <t>Winnebago County</t>
  </si>
  <si>
    <t>95-01</t>
  </si>
  <si>
    <t>95-02</t>
  </si>
  <si>
    <t>Buffalo Center</t>
  </si>
  <si>
    <t>95-03</t>
  </si>
  <si>
    <t>Lake Mills</t>
  </si>
  <si>
    <t>95-04</t>
  </si>
  <si>
    <t>Thompson</t>
  </si>
  <si>
    <t>95-05</t>
  </si>
  <si>
    <t>Leland</t>
  </si>
  <si>
    <t>95-06</t>
  </si>
  <si>
    <t>Rake</t>
  </si>
  <si>
    <t>95-07</t>
  </si>
  <si>
    <t>Scarville</t>
  </si>
  <si>
    <t>95-22</t>
  </si>
  <si>
    <t>95-24</t>
  </si>
  <si>
    <t>Total Winnebago Co.</t>
  </si>
  <si>
    <t>Winneshiek County</t>
  </si>
  <si>
    <t>96-01</t>
  </si>
  <si>
    <t>Decorah</t>
  </si>
  <si>
    <t>96-02</t>
  </si>
  <si>
    <t>Calmar</t>
  </si>
  <si>
    <t>96-03</t>
  </si>
  <si>
    <t>Ossian</t>
  </si>
  <si>
    <t>96-04</t>
  </si>
  <si>
    <t>Castalia</t>
  </si>
  <si>
    <t>96-05</t>
  </si>
  <si>
    <t>Fort Atkinson</t>
  </si>
  <si>
    <t>96-06</t>
  </si>
  <si>
    <t>Jackson Junction</t>
  </si>
  <si>
    <t>96-07</t>
  </si>
  <si>
    <t>Ridgeway</t>
  </si>
  <si>
    <t>96-08</t>
  </si>
  <si>
    <t>Spillville</t>
  </si>
  <si>
    <t>96-22</t>
  </si>
  <si>
    <t>96-24</t>
  </si>
  <si>
    <t>Total Winneshiek Co.</t>
  </si>
  <si>
    <t>Woodbury County</t>
  </si>
  <si>
    <t>97-01</t>
  </si>
  <si>
    <t>97-02</t>
  </si>
  <si>
    <t>Moville</t>
  </si>
  <si>
    <t>97-03</t>
  </si>
  <si>
    <t>Anthon</t>
  </si>
  <si>
    <t>97-04</t>
  </si>
  <si>
    <t>Correctionville</t>
  </si>
  <si>
    <t>97-05</t>
  </si>
  <si>
    <t>Danbury</t>
  </si>
  <si>
    <t>97-06</t>
  </si>
  <si>
    <t>Sergeant Bluff</t>
  </si>
  <si>
    <t>97-07</t>
  </si>
  <si>
    <t>Sloan</t>
  </si>
  <si>
    <t>97-08</t>
  </si>
  <si>
    <t>Cushing</t>
  </si>
  <si>
    <t>97-09</t>
  </si>
  <si>
    <t>Hornick</t>
  </si>
  <si>
    <t>97-10</t>
  </si>
  <si>
    <t>Lawton</t>
  </si>
  <si>
    <t>97-11</t>
  </si>
  <si>
    <t>Oto</t>
  </si>
  <si>
    <t>97-12</t>
  </si>
  <si>
    <t>Pierson</t>
  </si>
  <si>
    <t>97-13</t>
  </si>
  <si>
    <t>Salix</t>
  </si>
  <si>
    <t>97-14</t>
  </si>
  <si>
    <t>Smithland</t>
  </si>
  <si>
    <t>97-15</t>
  </si>
  <si>
    <t>Bronson</t>
  </si>
  <si>
    <t>97-22</t>
  </si>
  <si>
    <t>97-24</t>
  </si>
  <si>
    <t>Total Woodbury Co.</t>
  </si>
  <si>
    <t>Worth County</t>
  </si>
  <si>
    <t>98-01</t>
  </si>
  <si>
    <t>Manly</t>
  </si>
  <si>
    <t>98-02</t>
  </si>
  <si>
    <t>Northwood</t>
  </si>
  <si>
    <t>98-03</t>
  </si>
  <si>
    <t>Fertile</t>
  </si>
  <si>
    <t>98-04</t>
  </si>
  <si>
    <t>Grafton</t>
  </si>
  <si>
    <t>98-05</t>
  </si>
  <si>
    <t>Hanlontown</t>
  </si>
  <si>
    <t>98-06</t>
  </si>
  <si>
    <t>Joice</t>
  </si>
  <si>
    <t>98-07</t>
  </si>
  <si>
    <t>Kensett</t>
  </si>
  <si>
    <t>98-22</t>
  </si>
  <si>
    <t>98-24</t>
  </si>
  <si>
    <t>Total Worth Co.</t>
  </si>
  <si>
    <t>Wright County</t>
  </si>
  <si>
    <t>99-01</t>
  </si>
  <si>
    <t>Clarion</t>
  </si>
  <si>
    <t>99-02</t>
  </si>
  <si>
    <t>Eagle Grove</t>
  </si>
  <si>
    <t>99-03</t>
  </si>
  <si>
    <t>Belmond</t>
  </si>
  <si>
    <t>99-04</t>
  </si>
  <si>
    <t>99-05</t>
  </si>
  <si>
    <t>Goldfield</t>
  </si>
  <si>
    <t>99-06</t>
  </si>
  <si>
    <t>Galt</t>
  </si>
  <si>
    <t>99-07</t>
  </si>
  <si>
    <t>Rowan</t>
  </si>
  <si>
    <t>99-08</t>
  </si>
  <si>
    <t>Woolstock</t>
  </si>
  <si>
    <t>99-22</t>
  </si>
  <si>
    <t>99-24</t>
  </si>
  <si>
    <t>Total Wright Co.</t>
  </si>
  <si>
    <t xml:space="preserve">Totals calculated above may resemble totals used in actual distributions </t>
  </si>
  <si>
    <t>from the Iowa Department of Revenue. These calculations should only be considered</t>
  </si>
  <si>
    <t>as similar distributions and not used as a substitute for the actual distribution received.</t>
  </si>
  <si>
    <t>as similar distributions and not used as substitutes for the actual distribution received.</t>
  </si>
  <si>
    <t xml:space="preserve">Linn County </t>
  </si>
  <si>
    <t>Effective</t>
  </si>
  <si>
    <t>Millville            Dis-incorporated</t>
  </si>
  <si>
    <t>Littleport    Dis-incorporated</t>
  </si>
  <si>
    <t>West Des Moines  **   25 (77)</t>
  </si>
  <si>
    <t>Mount Union  Dis-Incorporated</t>
  </si>
  <si>
    <t>Granger       **  (25)  77</t>
  </si>
  <si>
    <t>Grimes  **  (25)  77</t>
  </si>
  <si>
    <t>Clive  **  (25)  77</t>
  </si>
  <si>
    <t>Granger **  (25)  77</t>
  </si>
  <si>
    <t>Urbandale  **  25 (77)</t>
  </si>
  <si>
    <t>Grimes  ** 25 (77)</t>
  </si>
  <si>
    <t>Clive  ** 25 (77)</t>
  </si>
  <si>
    <t>88-19</t>
  </si>
  <si>
    <t>Delphos        Dis-incorporated</t>
  </si>
  <si>
    <t>Certified 2020 Census Population</t>
  </si>
  <si>
    <t>Certified  2020 Census, Special Census  Population</t>
  </si>
  <si>
    <t>Pioneer disincorporated</t>
  </si>
  <si>
    <t>61-09</t>
  </si>
  <si>
    <t>West Des Moines** 25(77)91,61</t>
  </si>
  <si>
    <t>62-11</t>
  </si>
  <si>
    <t>Pella ** (63) 62</t>
  </si>
  <si>
    <t>Hepburn Disincorporated</t>
  </si>
  <si>
    <t>92-10</t>
  </si>
  <si>
    <t>Keota ** (54) 92</t>
  </si>
  <si>
    <t>Cities highlighted in green added to county with 2020 census</t>
  </si>
  <si>
    <t>Randalia (unincorp 2024-06-30)</t>
  </si>
  <si>
    <t>sunset 6/30/24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</si>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</sst>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/d/yy;@"/>
    <numFmt numFmtId="165" formatCode="#,##0.0000000000000"/>
    <numFmt numFmtId="166" formatCode="0.00000_)"/>
    <numFmt numFmtId="167" formatCode="mm/dd/yy;@"/>
    <numFmt numFmtId="168" formatCode="#,##0.00000_);[Red]\(#,##0.00000\)"/>
    <numFmt numFmtId="169" formatCode="mm/dd/yy_);[Red]mm/dd/yy_)"/>
    <numFmt numFmtId="170" formatCode="0.00000"/>
    <numFmt numFmtId="171" formatCode="0.000000%"/>
    <numFmt numFmtId="172" formatCode="0.00000%"/>
    <numFmt numFmtId="173" formatCode="_(* #,##0.00000_);_(* \(#,##0.00000\);_(* &quot;-&quot;??_);_(@_)"/>
    <numFmt numFmtId="174" formatCode="#,##0.00000"/>
    <numFmt numFmtId="175" formatCode="_(* #,##0_);_(* \(#,##0\);_(* &quot;-&quot;??_);_(@_)"/>
    <numFmt numFmtId="176" formatCode="0.0%"/>
    <numFmt numFmtId="177" formatCode="#,##0.0000"/>
  </numFmts>
  <fonts count="16" x14ac:knownFonts="1">
    <font>
      <sz val="10"/>
      <name val="Arial"/>
      <family val="2"/>
    </font>
    <font>
      <sz val="11"/>
      <name val="Arial"/>
      <family val="2"/>
    </font>
    <font>
      <sz val="2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1"/>
      <color indexed="6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20"/>
      <name val="Arial"/>
      <family val="2"/>
    </font>
    <font>
      <sz val="10"/>
      <color indexed="8"/>
      <name val="Arial"/>
      <family val="2"/>
    </font>
    <font>
      <b/>
      <i/>
      <sz val="10"/>
      <color indexed="6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6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double">
        <color indexed="62"/>
      </left>
      <right/>
      <top style="double">
        <color indexed="62"/>
      </top>
      <bottom/>
      <diagonal/>
    </border>
    <border>
      <left/>
      <right/>
      <top style="double">
        <color indexed="62"/>
      </top>
      <bottom/>
      <diagonal/>
    </border>
    <border>
      <left/>
      <right style="double">
        <color indexed="62"/>
      </right>
      <top style="double">
        <color indexed="62"/>
      </top>
      <bottom/>
      <diagonal/>
    </border>
    <border>
      <left style="double">
        <color indexed="62"/>
      </left>
      <right style="double">
        <color indexed="62"/>
      </right>
      <top style="double">
        <color indexed="62"/>
      </top>
      <bottom/>
      <diagonal/>
    </border>
    <border>
      <left style="double">
        <color indexed="62"/>
      </left>
      <right/>
      <top/>
      <bottom/>
      <diagonal/>
    </border>
    <border>
      <left/>
      <right style="double">
        <color indexed="62"/>
      </right>
      <top/>
      <bottom/>
      <diagonal/>
    </border>
    <border>
      <left style="double">
        <color indexed="62"/>
      </left>
      <right/>
      <top/>
      <bottom style="double">
        <color indexed="62"/>
      </bottom>
      <diagonal/>
    </border>
    <border>
      <left/>
      <right/>
      <top/>
      <bottom style="double">
        <color indexed="62"/>
      </bottom>
      <diagonal/>
    </border>
    <border>
      <left/>
      <right style="double">
        <color indexed="62"/>
      </right>
      <top/>
      <bottom style="double">
        <color indexed="62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3" fontId="3" fillId="0" borderId="0"/>
  </cellStyleXfs>
  <cellXfs count="199">
    <xf numFmtId="0" fontId="0" fillId="0" borderId="0" xfId="0"/>
    <xf numFmtId="0" fontId="2" fillId="0" borderId="0" xfId="3" applyFont="1"/>
    <xf numFmtId="0" fontId="3" fillId="0" borderId="0" xfId="3" applyFont="1"/>
    <xf numFmtId="3" fontId="3" fillId="0" borderId="0" xfId="3" applyNumberFormat="1" applyFont="1" applyProtection="1"/>
    <xf numFmtId="164" fontId="3" fillId="0" borderId="0" xfId="3" applyNumberFormat="1" applyFont="1" applyProtection="1"/>
    <xf numFmtId="165" fontId="3" fillId="0" borderId="0" xfId="3" applyNumberFormat="1" applyFont="1"/>
    <xf numFmtId="0" fontId="3" fillId="0" borderId="0" xfId="3" applyNumberFormat="1" applyFont="1" applyAlignment="1">
      <alignment horizontal="center"/>
    </xf>
    <xf numFmtId="0" fontId="3" fillId="0" borderId="0" xfId="3" applyFont="1" applyProtection="1"/>
    <xf numFmtId="0" fontId="3" fillId="0" borderId="0" xfId="3" applyFont="1" applyBorder="1"/>
    <xf numFmtId="0" fontId="4" fillId="0" borderId="0" xfId="3" applyFont="1"/>
    <xf numFmtId="164" fontId="3" fillId="0" borderId="0" xfId="3" applyNumberFormat="1" applyFont="1" applyFill="1" applyProtection="1"/>
    <xf numFmtId="165" fontId="5" fillId="0" borderId="0" xfId="3" applyNumberFormat="1" applyFont="1" applyBorder="1" applyAlignment="1">
      <alignment horizontal="center" vertical="center" wrapText="1"/>
    </xf>
    <xf numFmtId="0" fontId="3" fillId="0" borderId="4" xfId="3" applyNumberFormat="1" applyFont="1" applyBorder="1" applyAlignment="1">
      <alignment horizontal="center"/>
    </xf>
    <xf numFmtId="0" fontId="3" fillId="0" borderId="0" xfId="3" quotePrefix="1" applyFont="1" applyAlignment="1">
      <alignment horizontal="left"/>
    </xf>
    <xf numFmtId="0" fontId="3" fillId="0" borderId="0" xfId="3" applyFont="1" applyAlignment="1"/>
    <xf numFmtId="165" fontId="5" fillId="0" borderId="0" xfId="3" applyNumberFormat="1" applyFont="1" applyBorder="1" applyAlignment="1">
      <alignment vertical="center" wrapText="1"/>
    </xf>
    <xf numFmtId="0" fontId="3" fillId="0" borderId="0" xfId="3" applyNumberFormat="1" applyFont="1" applyBorder="1" applyAlignment="1">
      <alignment horizontal="center"/>
    </xf>
    <xf numFmtId="0" fontId="6" fillId="2" borderId="9" xfId="3" applyFont="1" applyFill="1" applyBorder="1" applyAlignment="1">
      <alignment horizontal="center" wrapText="1"/>
    </xf>
    <xf numFmtId="0" fontId="6" fillId="2" borderId="9" xfId="3" applyFont="1" applyFill="1" applyBorder="1" applyAlignment="1" applyProtection="1">
      <alignment horizontal="center" wrapText="1"/>
    </xf>
    <xf numFmtId="3" fontId="6" fillId="2" borderId="9" xfId="3" quotePrefix="1" applyNumberFormat="1" applyFont="1" applyFill="1" applyBorder="1" applyAlignment="1" applyProtection="1">
      <alignment horizontal="center" wrapText="1"/>
    </xf>
    <xf numFmtId="164" fontId="6" fillId="2" borderId="9" xfId="3" applyNumberFormat="1" applyFont="1" applyFill="1" applyBorder="1" applyAlignment="1" applyProtection="1">
      <alignment horizontal="center" wrapText="1"/>
    </xf>
    <xf numFmtId="0" fontId="6" fillId="2" borderId="9" xfId="3" quotePrefix="1" applyFont="1" applyFill="1" applyBorder="1" applyAlignment="1" applyProtection="1">
      <alignment horizontal="center" wrapText="1"/>
    </xf>
    <xf numFmtId="10" fontId="6" fillId="2" borderId="9" xfId="3" applyNumberFormat="1" applyFont="1" applyFill="1" applyBorder="1" applyAlignment="1" applyProtection="1">
      <alignment horizontal="center" wrapText="1"/>
    </xf>
    <xf numFmtId="0" fontId="6" fillId="3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center" wrapText="1"/>
    </xf>
    <xf numFmtId="0" fontId="3" fillId="4" borderId="0" xfId="3" applyFont="1" applyFill="1" applyAlignment="1">
      <alignment horizontal="center"/>
    </xf>
    <xf numFmtId="0" fontId="7" fillId="0" borderId="4" xfId="3" applyFont="1" applyFill="1" applyBorder="1" applyAlignment="1" applyProtection="1"/>
    <xf numFmtId="0" fontId="3" fillId="0" borderId="5" xfId="3" applyFont="1" applyFill="1" applyBorder="1" applyAlignment="1" applyProtection="1"/>
    <xf numFmtId="3" fontId="3" fillId="0" borderId="0" xfId="3" applyNumberFormat="1" applyFont="1" applyFill="1" applyBorder="1" applyAlignment="1" applyProtection="1">
      <alignment horizontal="right"/>
    </xf>
    <xf numFmtId="3" fontId="3" fillId="5" borderId="10" xfId="3" applyNumberFormat="1" applyFont="1" applyFill="1" applyBorder="1" applyAlignment="1" applyProtection="1">
      <alignment horizontal="center"/>
    </xf>
    <xf numFmtId="3" fontId="3" fillId="0" borderId="0" xfId="3" applyNumberFormat="1" applyFont="1" applyFill="1" applyBorder="1" applyProtection="1"/>
    <xf numFmtId="166" fontId="3" fillId="0" borderId="0" xfId="3" applyNumberFormat="1" applyFont="1" applyFill="1" applyBorder="1" applyProtection="1"/>
    <xf numFmtId="165" fontId="3" fillId="0" borderId="0" xfId="3" applyNumberFormat="1" applyFont="1" applyFill="1" applyBorder="1" applyAlignment="1"/>
    <xf numFmtId="165" fontId="3" fillId="6" borderId="0" xfId="3" applyNumberFormat="1" applyFont="1" applyFill="1" applyBorder="1" applyAlignment="1"/>
    <xf numFmtId="10" fontId="3" fillId="6" borderId="0" xfId="3" applyNumberFormat="1" applyFont="1" applyFill="1" applyBorder="1" applyAlignment="1"/>
    <xf numFmtId="10" fontId="3" fillId="6" borderId="5" xfId="3" applyNumberFormat="1" applyFont="1" applyFill="1" applyBorder="1" applyAlignment="1"/>
    <xf numFmtId="0" fontId="3" fillId="4" borderId="12" xfId="3" applyNumberFormat="1" applyFont="1" applyFill="1" applyBorder="1" applyAlignment="1">
      <alignment horizontal="center"/>
    </xf>
    <xf numFmtId="0" fontId="3" fillId="0" borderId="0" xfId="3" applyFont="1" applyFill="1" applyAlignment="1"/>
    <xf numFmtId="0" fontId="3" fillId="0" borderId="4" xfId="3" applyNumberFormat="1" applyFont="1" applyFill="1" applyBorder="1" applyAlignment="1">
      <alignment horizontal="center"/>
    </xf>
    <xf numFmtId="0" fontId="3" fillId="0" borderId="5" xfId="3" applyFont="1" applyFill="1" applyBorder="1" applyProtection="1"/>
    <xf numFmtId="167" fontId="3" fillId="5" borderId="12" xfId="3" applyNumberFormat="1" applyFont="1" applyFill="1" applyBorder="1" applyAlignment="1" applyProtection="1">
      <alignment horizontal="center"/>
    </xf>
    <xf numFmtId="3" fontId="3" fillId="0" borderId="0" xfId="1" applyNumberFormat="1" applyFont="1" applyFill="1" applyBorder="1"/>
    <xf numFmtId="3" fontId="3" fillId="0" borderId="0" xfId="3" applyNumberFormat="1" applyFont="1" applyFill="1" applyBorder="1"/>
    <xf numFmtId="3" fontId="6" fillId="6" borderId="0" xfId="3" applyNumberFormat="1" applyFont="1" applyFill="1" applyBorder="1" applyAlignment="1" applyProtection="1">
      <alignment horizontal="center"/>
      <protection locked="0"/>
    </xf>
    <xf numFmtId="3" fontId="3" fillId="6" borderId="0" xfId="3" applyNumberFormat="1" applyFont="1" applyFill="1" applyBorder="1"/>
    <xf numFmtId="10" fontId="3" fillId="6" borderId="0" xfId="3" applyNumberFormat="1" applyFont="1" applyFill="1" applyBorder="1"/>
    <xf numFmtId="10" fontId="3" fillId="6" borderId="5" xfId="3" applyNumberFormat="1" applyFont="1" applyFill="1" applyBorder="1"/>
    <xf numFmtId="3" fontId="3" fillId="0" borderId="0" xfId="3" applyNumberFormat="1" applyFont="1"/>
    <xf numFmtId="0" fontId="4" fillId="0" borderId="5" xfId="3" quotePrefix="1" applyFont="1" applyFill="1" applyBorder="1" applyAlignment="1" applyProtection="1">
      <alignment horizontal="left"/>
    </xf>
    <xf numFmtId="3" fontId="3" fillId="0" borderId="0" xfId="3" applyNumberFormat="1" applyFont="1" applyFill="1" applyAlignment="1" applyProtection="1">
      <alignment horizontal="right"/>
    </xf>
    <xf numFmtId="0" fontId="3" fillId="0" borderId="0" xfId="3" applyFont="1" applyFill="1" applyBorder="1"/>
    <xf numFmtId="0" fontId="8" fillId="0" borderId="4" xfId="3" applyNumberFormat="1" applyFont="1" applyFill="1" applyBorder="1" applyAlignment="1">
      <alignment horizontal="center"/>
    </xf>
    <xf numFmtId="0" fontId="8" fillId="0" borderId="5" xfId="3" quotePrefix="1" applyFont="1" applyFill="1" applyBorder="1" applyAlignment="1" applyProtection="1">
      <alignment horizontal="left"/>
    </xf>
    <xf numFmtId="3" fontId="8" fillId="0" borderId="0" xfId="3" applyNumberFormat="1" applyFont="1" applyFill="1" applyBorder="1" applyAlignment="1" applyProtection="1">
      <alignment horizontal="right"/>
    </xf>
    <xf numFmtId="3" fontId="8" fillId="5" borderId="12" xfId="3" applyNumberFormat="1" applyFont="1" applyFill="1" applyBorder="1" applyAlignment="1" applyProtection="1">
      <alignment horizontal="center"/>
    </xf>
    <xf numFmtId="3" fontId="8" fillId="0" borderId="0" xfId="1" applyNumberFormat="1" applyFont="1" applyFill="1" applyBorder="1"/>
    <xf numFmtId="168" fontId="8" fillId="0" borderId="0" xfId="1" applyNumberFormat="1" applyFont="1" applyFill="1" applyBorder="1"/>
    <xf numFmtId="3" fontId="8" fillId="0" borderId="0" xfId="3" applyNumberFormat="1" applyFont="1" applyFill="1" applyBorder="1" applyProtection="1"/>
    <xf numFmtId="3" fontId="8" fillId="0" borderId="0" xfId="3" applyNumberFormat="1" applyFont="1" applyFill="1" applyBorder="1"/>
    <xf numFmtId="0" fontId="8" fillId="0" borderId="0" xfId="3" applyFont="1" applyFill="1" applyBorder="1"/>
    <xf numFmtId="166" fontId="8" fillId="0" borderId="0" xfId="3" applyNumberFormat="1" applyFont="1" applyFill="1" applyBorder="1" applyProtection="1"/>
    <xf numFmtId="3" fontId="6" fillId="6" borderId="0" xfId="3" applyNumberFormat="1" applyFont="1" applyFill="1" applyBorder="1"/>
    <xf numFmtId="10" fontId="6" fillId="6" borderId="0" xfId="3" applyNumberFormat="1" applyFont="1" applyFill="1" applyBorder="1"/>
    <xf numFmtId="10" fontId="6" fillId="6" borderId="5" xfId="3" applyNumberFormat="1" applyFont="1" applyFill="1" applyBorder="1"/>
    <xf numFmtId="8" fontId="6" fillId="4" borderId="0" xfId="3" applyNumberFormat="1" applyFont="1" applyFill="1" applyBorder="1"/>
    <xf numFmtId="0" fontId="8" fillId="0" borderId="0" xfId="3" applyFont="1"/>
    <xf numFmtId="0" fontId="7" fillId="0" borderId="4" xfId="3" applyFont="1" applyFill="1" applyBorder="1" applyProtection="1"/>
    <xf numFmtId="3" fontId="3" fillId="5" borderId="12" xfId="3" applyNumberFormat="1" applyFont="1" applyFill="1" applyBorder="1" applyAlignment="1" applyProtection="1">
      <alignment horizontal="center"/>
    </xf>
    <xf numFmtId="0" fontId="3" fillId="0" borderId="5" xfId="3" applyFont="1" applyFill="1" applyBorder="1" applyProtection="1">
      <protection locked="0"/>
    </xf>
    <xf numFmtId="169" fontId="9" fillId="5" borderId="12" xfId="0" applyNumberFormat="1" applyFont="1" applyFill="1" applyBorder="1" applyAlignment="1" applyProtection="1">
      <alignment horizontal="center"/>
    </xf>
    <xf numFmtId="168" fontId="3" fillId="0" borderId="0" xfId="1" applyNumberFormat="1" applyFont="1" applyFill="1" applyBorder="1"/>
    <xf numFmtId="3" fontId="8" fillId="0" borderId="0" xfId="3" applyNumberFormat="1" applyFont="1" applyFill="1" applyAlignment="1" applyProtection="1">
      <alignment horizontal="right"/>
    </xf>
    <xf numFmtId="0" fontId="3" fillId="0" borderId="5" xfId="3" applyFont="1" applyFill="1" applyBorder="1"/>
    <xf numFmtId="0" fontId="4" fillId="0" borderId="5" xfId="3" quotePrefix="1" applyFont="1" applyFill="1" applyBorder="1" applyAlignment="1">
      <alignment horizontal="left"/>
    </xf>
    <xf numFmtId="0" fontId="3" fillId="0" borderId="0" xfId="3" applyFont="1" applyFill="1" applyBorder="1" applyProtection="1"/>
    <xf numFmtId="0" fontId="3" fillId="0" borderId="5" xfId="3" quotePrefix="1" applyFont="1" applyFill="1" applyBorder="1" applyAlignment="1" applyProtection="1">
      <alignment horizontal="left"/>
    </xf>
    <xf numFmtId="0" fontId="3" fillId="0" borderId="4" xfId="3" quotePrefix="1" applyNumberFormat="1" applyFont="1" applyFill="1" applyBorder="1" applyAlignment="1">
      <alignment horizontal="center"/>
    </xf>
    <xf numFmtId="168" fontId="3" fillId="0" borderId="0" xfId="3" applyNumberFormat="1" applyFont="1" applyFill="1" applyBorder="1"/>
    <xf numFmtId="0" fontId="7" fillId="0" borderId="4" xfId="3" applyNumberFormat="1" applyFont="1" applyFill="1" applyBorder="1" applyAlignment="1">
      <alignment horizontal="left"/>
    </xf>
    <xf numFmtId="0" fontId="3" fillId="0" borderId="5" xfId="3" quotePrefix="1" applyFont="1" applyFill="1" applyBorder="1" applyAlignment="1">
      <alignment horizontal="left"/>
    </xf>
    <xf numFmtId="49" fontId="3" fillId="0" borderId="4" xfId="3" applyNumberFormat="1" applyFont="1" applyFill="1" applyBorder="1" applyAlignment="1">
      <alignment horizontal="center"/>
    </xf>
    <xf numFmtId="0" fontId="3" fillId="0" borderId="4" xfId="1" applyNumberFormat="1" applyFont="1" applyFill="1" applyBorder="1" applyAlignment="1" applyProtection="1">
      <alignment horizontal="center"/>
    </xf>
    <xf numFmtId="3" fontId="3" fillId="0" borderId="4" xfId="3" applyNumberFormat="1" applyFont="1" applyFill="1" applyBorder="1" applyAlignment="1" applyProtection="1">
      <alignment horizontal="right"/>
    </xf>
    <xf numFmtId="168" fontId="3" fillId="0" borderId="0" xfId="3" applyNumberFormat="1" applyFont="1" applyFill="1" applyBorder="1" applyAlignment="1" applyProtection="1">
      <alignment horizontal="right"/>
    </xf>
    <xf numFmtId="0" fontId="3" fillId="0" borderId="0" xfId="3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170" fontId="3" fillId="0" borderId="0" xfId="3" applyNumberFormat="1" applyFont="1" applyFill="1" applyBorder="1"/>
    <xf numFmtId="171" fontId="3" fillId="6" borderId="0" xfId="3" applyNumberFormat="1" applyFont="1" applyFill="1" applyBorder="1"/>
    <xf numFmtId="172" fontId="3" fillId="6" borderId="5" xfId="3" applyNumberFormat="1" applyFont="1" applyFill="1" applyBorder="1"/>
    <xf numFmtId="0" fontId="4" fillId="0" borderId="5" xfId="3" applyFont="1" applyFill="1" applyBorder="1"/>
    <xf numFmtId="173" fontId="3" fillId="0" borderId="0" xfId="1" applyNumberFormat="1" applyFont="1" applyFill="1" applyBorder="1"/>
    <xf numFmtId="0" fontId="3" fillId="0" borderId="5" xfId="3" applyFont="1" applyFill="1" applyBorder="1" applyAlignment="1">
      <alignment horizontal="left"/>
    </xf>
    <xf numFmtId="38" fontId="3" fillId="0" borderId="0" xfId="3" applyNumberFormat="1" applyFont="1" applyFill="1" applyBorder="1"/>
    <xf numFmtId="174" fontId="3" fillId="0" borderId="0" xfId="3" applyNumberFormat="1" applyFont="1" applyFill="1" applyBorder="1"/>
    <xf numFmtId="14" fontId="3" fillId="5" borderId="12" xfId="3" applyNumberFormat="1" applyFont="1" applyFill="1" applyBorder="1" applyAlignment="1" applyProtection="1">
      <alignment horizontal="center"/>
    </xf>
    <xf numFmtId="0" fontId="8" fillId="0" borderId="5" xfId="3" applyFont="1" applyFill="1" applyBorder="1" applyAlignment="1" applyProtection="1">
      <alignment horizontal="left"/>
    </xf>
    <xf numFmtId="0" fontId="3" fillId="0" borderId="5" xfId="3" applyFont="1" applyFill="1" applyBorder="1" applyAlignment="1" applyProtection="1">
      <alignment horizontal="left"/>
    </xf>
    <xf numFmtId="0" fontId="4" fillId="0" borderId="5" xfId="3" applyFont="1" applyFill="1" applyBorder="1" applyProtection="1"/>
    <xf numFmtId="0" fontId="11" fillId="0" borderId="5" xfId="3" applyFont="1" applyFill="1" applyBorder="1" applyProtection="1"/>
    <xf numFmtId="0" fontId="4" fillId="0" borderId="5" xfId="3" applyFont="1" applyFill="1" applyBorder="1" applyAlignment="1">
      <alignment horizontal="left"/>
    </xf>
    <xf numFmtId="175" fontId="3" fillId="0" borderId="0" xfId="1" applyNumberFormat="1" applyFont="1" applyFill="1" applyBorder="1"/>
    <xf numFmtId="0" fontId="3" fillId="0" borderId="0" xfId="3" applyFont="1" applyFill="1" applyAlignment="1">
      <alignment horizontal="center"/>
    </xf>
    <xf numFmtId="0" fontId="3" fillId="0" borderId="0" xfId="3" applyFont="1" applyFill="1"/>
    <xf numFmtId="3" fontId="3" fillId="5" borderId="12" xfId="3" applyNumberFormat="1" applyFont="1" applyFill="1" applyBorder="1" applyProtection="1"/>
    <xf numFmtId="43" fontId="3" fillId="0" borderId="0" xfId="1" applyFont="1"/>
    <xf numFmtId="175" fontId="3" fillId="2" borderId="0" xfId="1" applyNumberFormat="1" applyFont="1" applyFill="1"/>
    <xf numFmtId="175" fontId="3" fillId="0" borderId="0" xfId="1" applyNumberFormat="1" applyFont="1"/>
    <xf numFmtId="14" fontId="3" fillId="0" borderId="0" xfId="3" applyNumberFormat="1" applyFont="1"/>
    <xf numFmtId="176" fontId="3" fillId="0" borderId="0" xfId="2" applyNumberFormat="1" applyFont="1"/>
    <xf numFmtId="43" fontId="3" fillId="2" borderId="0" xfId="1" applyFont="1" applyFill="1"/>
    <xf numFmtId="175" fontId="3" fillId="0" borderId="0" xfId="1" applyNumberFormat="1" applyFont="1" applyFill="1"/>
    <xf numFmtId="175" fontId="3" fillId="7" borderId="0" xfId="1" applyNumberFormat="1" applyFont="1" applyFill="1"/>
    <xf numFmtId="0" fontId="3" fillId="7" borderId="0" xfId="3" applyFont="1" applyFill="1"/>
    <xf numFmtId="175" fontId="3" fillId="0" borderId="0" xfId="3" applyNumberFormat="1" applyFont="1"/>
    <xf numFmtId="3" fontId="3" fillId="0" borderId="5" xfId="4" applyFont="1" applyFill="1" applyBorder="1"/>
    <xf numFmtId="38" fontId="3" fillId="0" borderId="0" xfId="1" applyNumberFormat="1" applyFont="1" applyFill="1" applyBorder="1"/>
    <xf numFmtId="3" fontId="3" fillId="0" borderId="0" xfId="3" applyNumberFormat="1" applyFont="1" applyFill="1"/>
    <xf numFmtId="175" fontId="3" fillId="0" borderId="0" xfId="1" applyNumberFormat="1" applyFont="1" applyAlignment="1">
      <alignment horizontal="right"/>
    </xf>
    <xf numFmtId="0" fontId="3" fillId="0" borderId="0" xfId="3" applyFont="1" applyAlignment="1">
      <alignment horizontal="right"/>
    </xf>
    <xf numFmtId="3" fontId="3" fillId="0" borderId="0" xfId="3" applyNumberFormat="1" applyFont="1" applyFill="1" applyBorder="1" applyAlignment="1"/>
    <xf numFmtId="168" fontId="3" fillId="0" borderId="0" xfId="3" applyNumberFormat="1" applyFont="1" applyFill="1" applyBorder="1" applyAlignment="1"/>
    <xf numFmtId="6" fontId="3" fillId="0" borderId="0" xfId="3" applyNumberFormat="1" applyFont="1"/>
    <xf numFmtId="3" fontId="3" fillId="0" borderId="0" xfId="3" applyNumberFormat="1" applyFont="1" applyFill="1" applyBorder="1" applyAlignment="1" applyProtection="1"/>
    <xf numFmtId="175" fontId="8" fillId="0" borderId="0" xfId="1" applyNumberFormat="1" applyFont="1" applyFill="1" applyBorder="1"/>
    <xf numFmtId="168" fontId="3" fillId="0" borderId="0" xfId="3" applyNumberFormat="1" applyFont="1" applyFill="1" applyBorder="1" applyProtection="1"/>
    <xf numFmtId="38" fontId="3" fillId="0" borderId="0" xfId="3" applyNumberFormat="1" applyFont="1" applyFill="1" applyBorder="1" applyProtection="1"/>
    <xf numFmtId="0" fontId="7" fillId="0" borderId="4" xfId="3" quotePrefix="1" applyNumberFormat="1" applyFont="1" applyFill="1" applyBorder="1" applyAlignment="1">
      <alignment horizontal="left"/>
    </xf>
    <xf numFmtId="0" fontId="3" fillId="0" borderId="0" xfId="3" quotePrefix="1" applyFont="1"/>
    <xf numFmtId="176" fontId="3" fillId="0" borderId="0" xfId="3" applyNumberFormat="1" applyFont="1"/>
    <xf numFmtId="170" fontId="3" fillId="0" borderId="0" xfId="1" applyNumberFormat="1" applyFont="1" applyFill="1" applyBorder="1"/>
    <xf numFmtId="1" fontId="3" fillId="0" borderId="0" xfId="1" applyNumberFormat="1" applyFont="1" applyFill="1" applyBorder="1"/>
    <xf numFmtId="0" fontId="9" fillId="5" borderId="12" xfId="0" applyFont="1" applyFill="1" applyBorder="1"/>
    <xf numFmtId="14" fontId="9" fillId="5" borderId="12" xfId="0" applyNumberFormat="1" applyFont="1" applyFill="1" applyBorder="1" applyAlignment="1">
      <alignment horizontal="center"/>
    </xf>
    <xf numFmtId="3" fontId="6" fillId="0" borderId="0" xfId="3" applyNumberFormat="1" applyFont="1" applyFill="1" applyBorder="1" applyAlignment="1">
      <alignment horizontal="center"/>
    </xf>
    <xf numFmtId="3" fontId="6" fillId="6" borderId="0" xfId="3" applyNumberFormat="1" applyFont="1" applyFill="1" applyBorder="1" applyAlignment="1">
      <alignment horizontal="center"/>
    </xf>
    <xf numFmtId="0" fontId="0" fillId="0" borderId="0" xfId="0" applyBorder="1"/>
    <xf numFmtId="3" fontId="0" fillId="0" borderId="0" xfId="0" applyNumberFormat="1" applyFill="1" applyBorder="1"/>
    <xf numFmtId="175" fontId="0" fillId="0" borderId="0" xfId="1" applyNumberFormat="1" applyFont="1" applyBorder="1"/>
    <xf numFmtId="0" fontId="6" fillId="0" borderId="0" xfId="3" applyFont="1"/>
    <xf numFmtId="3" fontId="0" fillId="0" borderId="0" xfId="0" applyNumberFormat="1" applyBorder="1"/>
    <xf numFmtId="175" fontId="0" fillId="0" borderId="0" xfId="0" applyNumberFormat="1" applyBorder="1"/>
    <xf numFmtId="10" fontId="3" fillId="0" borderId="0" xfId="3" applyNumberFormat="1" applyFont="1"/>
    <xf numFmtId="0" fontId="6" fillId="0" borderId="0" xfId="0" applyFont="1" applyBorder="1"/>
    <xf numFmtId="165" fontId="6" fillId="0" borderId="0" xfId="3" applyNumberFormat="1" applyFont="1" applyAlignment="1">
      <alignment horizontal="center"/>
    </xf>
    <xf numFmtId="8" fontId="3" fillId="0" borderId="0" xfId="3" applyNumberFormat="1" applyFont="1"/>
    <xf numFmtId="0" fontId="6" fillId="0" borderId="0" xfId="3" applyNumberFormat="1" applyFont="1" applyAlignment="1">
      <alignment horizontal="center"/>
    </xf>
    <xf numFmtId="0" fontId="4" fillId="4" borderId="0" xfId="3" applyFont="1" applyFill="1" applyBorder="1"/>
    <xf numFmtId="164" fontId="5" fillId="4" borderId="14" xfId="3" applyNumberFormat="1" applyFont="1" applyFill="1" applyBorder="1" applyAlignment="1">
      <alignment vertical="center"/>
    </xf>
    <xf numFmtId="0" fontId="0" fillId="4" borderId="15" xfId="0" applyFill="1" applyBorder="1" applyAlignment="1"/>
    <xf numFmtId="0" fontId="0" fillId="4" borderId="16" xfId="0" applyFill="1" applyBorder="1" applyAlignment="1"/>
    <xf numFmtId="164" fontId="5" fillId="4" borderId="17" xfId="3" applyNumberFormat="1" applyFont="1" applyFill="1" applyBorder="1" applyAlignment="1">
      <alignment vertical="center"/>
    </xf>
    <xf numFmtId="164" fontId="0" fillId="4" borderId="18" xfId="0" applyNumberFormat="1" applyFill="1" applyBorder="1" applyAlignment="1"/>
    <xf numFmtId="0" fontId="0" fillId="4" borderId="0" xfId="0" applyFill="1" applyBorder="1" applyAlignment="1"/>
    <xf numFmtId="0" fontId="0" fillId="4" borderId="19" xfId="0" applyFill="1" applyBorder="1" applyAlignment="1"/>
    <xf numFmtId="164" fontId="0" fillId="4" borderId="20" xfId="0" applyNumberFormat="1" applyFill="1" applyBorder="1" applyAlignment="1"/>
    <xf numFmtId="0" fontId="0" fillId="4" borderId="21" xfId="0" applyFill="1" applyBorder="1" applyAlignment="1"/>
    <xf numFmtId="0" fontId="0" fillId="4" borderId="22" xfId="0" applyFill="1" applyBorder="1" applyAlignment="1"/>
    <xf numFmtId="0" fontId="0" fillId="4" borderId="20" xfId="0" applyFill="1" applyBorder="1" applyAlignment="1"/>
    <xf numFmtId="164" fontId="3" fillId="0" borderId="0" xfId="3" applyNumberFormat="1" applyFont="1" applyFill="1" applyBorder="1" applyAlignment="1" applyProtection="1">
      <alignment horizontal="center"/>
    </xf>
    <xf numFmtId="165" fontId="3" fillId="0" borderId="0" xfId="3" applyNumberFormat="1" applyFont="1" applyAlignment="1">
      <alignment horizontal="center"/>
    </xf>
    <xf numFmtId="177" fontId="8" fillId="0" borderId="0" xfId="1" applyNumberFormat="1" applyFont="1" applyFill="1" applyBorder="1"/>
    <xf numFmtId="174" fontId="8" fillId="0" borderId="0" xfId="3" applyNumberFormat="1" applyFont="1" applyFill="1" applyBorder="1"/>
    <xf numFmtId="175" fontId="8" fillId="0" borderId="0" xfId="1" applyNumberFormat="1" applyFont="1" applyFill="1" applyBorder="1" applyProtection="1"/>
    <xf numFmtId="0" fontId="10" fillId="0" borderId="5" xfId="3" applyFont="1" applyFill="1" applyBorder="1"/>
    <xf numFmtId="0" fontId="10" fillId="0" borderId="4" xfId="3" quotePrefix="1" applyNumberFormat="1" applyFont="1" applyFill="1" applyBorder="1" applyAlignment="1">
      <alignment horizontal="center"/>
    </xf>
    <xf numFmtId="8" fontId="0" fillId="0" borderId="0" xfId="0" applyNumberFormat="1"/>
    <xf numFmtId="4" fontId="3" fillId="0" borderId="0" xfId="3" applyNumberFormat="1" applyFont="1"/>
    <xf numFmtId="0" fontId="0" fillId="0" borderId="5" xfId="3" applyFont="1" applyFill="1" applyBorder="1"/>
    <xf numFmtId="169" fontId="12" fillId="8" borderId="12" xfId="0" applyNumberFormat="1" applyFont="1" applyFill="1" applyBorder="1" applyAlignment="1" applyProtection="1">
      <alignment horizontal="center"/>
    </xf>
    <xf numFmtId="14" fontId="13" fillId="5" borderId="12" xfId="0" applyNumberFormat="1" applyFont="1" applyFill="1" applyBorder="1" applyAlignment="1" applyProtection="1">
      <alignment horizontal="center"/>
    </xf>
    <xf numFmtId="165" fontId="6" fillId="6" borderId="0" xfId="3" applyNumberFormat="1" applyFont="1" applyFill="1" applyBorder="1" applyAlignment="1" applyProtection="1">
      <alignment horizontal="center"/>
      <protection locked="0"/>
    </xf>
    <xf numFmtId="165" fontId="5" fillId="0" borderId="0" xfId="3" applyNumberFormat="1" applyFont="1" applyBorder="1" applyAlignment="1">
      <alignment vertical="center" wrapText="1"/>
    </xf>
    <xf numFmtId="3" fontId="6" fillId="9" borderId="0" xfId="3" applyNumberFormat="1" applyFont="1" applyFill="1" applyBorder="1" applyAlignment="1" applyProtection="1">
      <alignment horizontal="center"/>
      <protection locked="0"/>
    </xf>
    <xf numFmtId="3" fontId="6" fillId="6" borderId="0" xfId="3" applyNumberFormat="1" applyFont="1" applyFill="1" applyBorder="1" applyAlignment="1" applyProtection="1">
      <alignment horizontal="center"/>
    </xf>
    <xf numFmtId="3" fontId="6" fillId="9" borderId="0" xfId="3" applyNumberFormat="1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/>
    </xf>
    <xf numFmtId="3" fontId="6" fillId="0" borderId="0" xfId="3" applyNumberFormat="1" applyFont="1" applyFill="1" applyBorder="1" applyAlignment="1" applyProtection="1">
      <alignment horizontal="right"/>
    </xf>
    <xf numFmtId="0" fontId="3" fillId="10" borderId="5" xfId="3" applyFont="1" applyFill="1" applyBorder="1"/>
    <xf numFmtId="14" fontId="14" fillId="11" borderId="12" xfId="0" applyNumberFormat="1" applyFont="1" applyFill="1" applyBorder="1" applyAlignment="1" applyProtection="1">
      <alignment horizontal="center"/>
    </xf>
    <xf numFmtId="0" fontId="0" fillId="0" borderId="0" xfId="3" applyFont="1" applyAlignment="1"/>
    <xf numFmtId="0" fontId="0" fillId="0" borderId="0" xfId="0" applyFont="1"/>
    <xf numFmtId="165" fontId="15" fillId="0" borderId="0" xfId="3" applyNumberFormat="1" applyFont="1" applyBorder="1" applyAlignment="1">
      <alignment vertical="center" wrapText="1"/>
    </xf>
    <xf numFmtId="8" fontId="0" fillId="4" borderId="11" xfId="3" applyNumberFormat="1" applyFont="1" applyFill="1" applyBorder="1" applyProtection="1">
      <protection locked="0"/>
    </xf>
    <xf numFmtId="8" fontId="0" fillId="4" borderId="0" xfId="3" applyNumberFormat="1" applyFont="1" applyFill="1" applyBorder="1"/>
    <xf numFmtId="8" fontId="0" fillId="4" borderId="13" xfId="3" applyNumberFormat="1" applyFont="1" applyFill="1" applyBorder="1" applyProtection="1">
      <protection locked="0"/>
    </xf>
    <xf numFmtId="8" fontId="0" fillId="0" borderId="0" xfId="3" applyNumberFormat="1" applyFont="1" applyFill="1" applyBorder="1"/>
    <xf numFmtId="0" fontId="0" fillId="0" borderId="0" xfId="0" applyFont="1" applyBorder="1"/>
    <xf numFmtId="8" fontId="0" fillId="0" borderId="0" xfId="0" applyNumberFormat="1" applyFont="1" applyBorder="1"/>
    <xf numFmtId="8" fontId="0" fillId="0" borderId="0" xfId="3" applyNumberFormat="1" applyFont="1"/>
    <xf numFmtId="165" fontId="5" fillId="0" borderId="1" xfId="3" applyNumberFormat="1" applyFont="1" applyBorder="1" applyAlignment="1">
      <alignment horizontal="left" vertical="center" wrapText="1"/>
    </xf>
    <xf numFmtId="165" fontId="5" fillId="0" borderId="2" xfId="3" applyNumberFormat="1" applyFont="1" applyBorder="1" applyAlignment="1">
      <alignment vertical="center" wrapText="1"/>
    </xf>
    <xf numFmtId="165" fontId="5" fillId="0" borderId="3" xfId="3" applyNumberFormat="1" applyFont="1" applyBorder="1" applyAlignment="1">
      <alignment vertical="center" wrapText="1"/>
    </xf>
    <xf numFmtId="165" fontId="5" fillId="0" borderId="4" xfId="3" applyNumberFormat="1" applyFont="1" applyBorder="1" applyAlignment="1">
      <alignment vertical="center" wrapText="1"/>
    </xf>
    <xf numFmtId="165" fontId="5" fillId="0" borderId="0" xfId="3" applyNumberFormat="1" applyFont="1" applyBorder="1" applyAlignment="1">
      <alignment vertical="center" wrapText="1"/>
    </xf>
    <xf numFmtId="165" fontId="5" fillId="0" borderId="5" xfId="3" applyNumberFormat="1" applyFont="1" applyBorder="1" applyAlignment="1">
      <alignment vertical="center" wrapText="1"/>
    </xf>
    <xf numFmtId="165" fontId="5" fillId="0" borderId="6" xfId="3" applyNumberFormat="1" applyFont="1" applyBorder="1" applyAlignment="1">
      <alignment vertical="center" wrapText="1"/>
    </xf>
    <xf numFmtId="165" fontId="5" fillId="0" borderId="7" xfId="3" applyNumberFormat="1" applyFont="1" applyBorder="1" applyAlignment="1">
      <alignment vertical="center" wrapText="1"/>
    </xf>
    <xf numFmtId="165" fontId="5" fillId="0" borderId="8" xfId="3" applyNumberFormat="1" applyFont="1" applyBorder="1" applyAlignment="1">
      <alignment vertical="center" wrapText="1"/>
    </xf>
    <xf numFmtId="165" fontId="5" fillId="0" borderId="0" xfId="3" applyNumberFormat="1" applyFont="1" applyBorder="1" applyAlignment="1">
      <alignment horizontal="left" vertical="center" wrapText="1"/>
    </xf>
  </cellXfs>
  <cellStyles count="5">
    <cellStyle name="Comma" xfId="1" builtinId="3"/>
    <cellStyle name="Comma0" xfId="4" xr:uid="{00000000-0005-0000-0000-000001000000}"/>
    <cellStyle name="Normal" xfId="0" builtinId="0"/>
    <cellStyle name="Normal_--What if spread sheet--Dist Levi &amp; Pop Data All Cos-2000 Census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211">
    <pageSetUpPr fitToPage="1"/>
  </sheetPr>
  <dimension ref="A1:BE1436"/>
  <sheetViews>
    <sheetView tabSelected="1" zoomScaleNormal="100" workbookViewId="0">
      <pane xSplit="3" ySplit="9" topLeftCell="D1409" activePane="bottomRight" state="frozen"/>
      <selection pane="topRight" activeCell="D1" sqref="D1"/>
      <selection pane="bottomLeft" activeCell="A9" sqref="A9"/>
      <selection pane="bottomRight" activeCell="T1431" sqref="T1431"/>
    </sheetView>
  </sheetViews>
  <sheetFormatPr defaultColWidth="10.28515625" defaultRowHeight="12.75" x14ac:dyDescent="0.2"/>
  <cols>
    <col min="1" max="1" width="6.28515625" style="2" customWidth="1"/>
    <col min="2" max="2" width="8.42578125" style="2" customWidth="1"/>
    <col min="3" max="3" width="28.140625" style="2" bestFit="1" customWidth="1"/>
    <col min="4" max="4" width="19.7109375" style="3" customWidth="1"/>
    <col min="5" max="5" width="12.7109375" style="10" customWidth="1"/>
    <col min="6" max="6" width="11.42578125" style="2" hidden="1" customWidth="1"/>
    <col min="7" max="7" width="9.7109375" style="2" hidden="1" customWidth="1"/>
    <col min="8" max="8" width="10.140625" style="2" hidden="1" customWidth="1"/>
    <col min="9" max="9" width="11.140625" style="2" hidden="1" customWidth="1"/>
    <col min="10" max="10" width="13.140625" style="2" customWidth="1"/>
    <col min="11" max="11" width="11.28515625" style="2" hidden="1" customWidth="1"/>
    <col min="12" max="12" width="9.85546875" style="2" hidden="1" customWidth="1"/>
    <col min="13" max="13" width="10.140625" style="2" hidden="1" customWidth="1"/>
    <col min="14" max="14" width="8.85546875" style="2" hidden="1" customWidth="1"/>
    <col min="15" max="15" width="11.5703125" style="2" bestFit="1" customWidth="1"/>
    <col min="16" max="16" width="12.7109375" style="2" hidden="1" customWidth="1"/>
    <col min="17" max="17" width="9.85546875" style="2" hidden="1" customWidth="1"/>
    <col min="18" max="18" width="10.140625" style="2" hidden="1" customWidth="1"/>
    <col min="19" max="19" width="8.85546875" style="2" hidden="1" customWidth="1"/>
    <col min="20" max="20" width="11.28515625" style="2" bestFit="1" customWidth="1"/>
    <col min="21" max="21" width="11.28515625" style="5" bestFit="1" customWidth="1"/>
    <col min="22" max="22" width="15.7109375" style="143" customWidth="1"/>
    <col min="23" max="23" width="11.28515625" style="5" bestFit="1" customWidth="1"/>
    <col min="24" max="24" width="11.28515625" style="141" bestFit="1" customWidth="1"/>
    <col min="25" max="25" width="12.7109375" style="5" bestFit="1" customWidth="1"/>
    <col min="26" max="26" width="11.28515625" style="141" bestFit="1" customWidth="1"/>
    <col min="27" max="27" width="15.42578125" style="141" customWidth="1"/>
    <col min="28" max="28" width="15.42578125" style="188" customWidth="1"/>
    <col min="29" max="29" width="7.7109375" style="6" hidden="1" customWidth="1"/>
    <col min="30" max="30" width="30.7109375" style="2" hidden="1" customWidth="1"/>
    <col min="31" max="31" width="10.28515625" style="2" hidden="1" customWidth="1"/>
    <col min="32" max="32" width="16.28515625" style="2" hidden="1" customWidth="1"/>
    <col min="33" max="33" width="10.28515625" style="2" hidden="1" customWidth="1"/>
    <col min="34" max="34" width="9.5703125" style="2" hidden="1" customWidth="1"/>
    <col min="35" max="35" width="20.140625" style="2" hidden="1" customWidth="1"/>
    <col min="36" max="36" width="12.42578125" style="2" hidden="1" customWidth="1"/>
    <col min="37" max="37" width="12.5703125" style="2" hidden="1" customWidth="1"/>
    <col min="38" max="38" width="11.28515625" style="2" hidden="1" customWidth="1"/>
    <col min="39" max="39" width="13.140625" style="2" hidden="1" customWidth="1"/>
    <col min="40" max="40" width="14.140625" style="2" hidden="1" customWidth="1"/>
    <col min="41" max="41" width="11.42578125" style="2" hidden="1" customWidth="1"/>
    <col min="42" max="44" width="10.28515625" style="2" hidden="1" customWidth="1"/>
    <col min="45" max="45" width="14.140625" style="2" hidden="1" customWidth="1"/>
    <col min="46" max="46" width="0.140625" style="2" hidden="1" customWidth="1"/>
    <col min="47" max="47" width="11.42578125" style="2" hidden="1" customWidth="1"/>
    <col min="48" max="48" width="11.28515625" style="2" hidden="1" customWidth="1"/>
    <col min="49" max="49" width="13.140625" style="2" hidden="1" customWidth="1"/>
    <col min="50" max="50" width="14" style="2" bestFit="1" customWidth="1"/>
    <col min="51" max="51" width="10.28515625" style="2"/>
    <col min="52" max="52" width="13.140625" style="2" bestFit="1" customWidth="1"/>
    <col min="53" max="53" width="10.28515625" style="2"/>
    <col min="54" max="54" width="13.42578125" style="2" bestFit="1" customWidth="1"/>
    <col min="55" max="16384" width="10.28515625" style="2"/>
  </cols>
  <sheetData>
    <row r="1" spans="1:31" ht="27" x14ac:dyDescent="0.35">
      <c r="A1" s="1" t="s">
        <v>0</v>
      </c>
      <c r="E1" s="4"/>
      <c r="V1"/>
      <c r="W1"/>
      <c r="X1"/>
      <c r="Y1"/>
      <c r="Z1"/>
      <c r="AA1"/>
      <c r="AB1" s="180"/>
    </row>
    <row r="2" spans="1:31" x14ac:dyDescent="0.2">
      <c r="A2" s="2" t="s">
        <v>1</v>
      </c>
      <c r="E2" s="7"/>
      <c r="K2" s="8"/>
      <c r="L2" s="8"/>
      <c r="M2" s="8"/>
      <c r="N2" s="8"/>
      <c r="O2" s="8"/>
      <c r="P2" s="8"/>
      <c r="Q2" s="8"/>
      <c r="R2" s="8"/>
      <c r="S2" s="8"/>
      <c r="T2" s="8"/>
      <c r="V2"/>
      <c r="W2"/>
      <c r="X2"/>
      <c r="Y2"/>
      <c r="Z2"/>
      <c r="AA2"/>
      <c r="AB2" s="180"/>
    </row>
    <row r="3" spans="1:31" ht="12.75" customHeight="1" x14ac:dyDescent="0.2">
      <c r="A3" s="9" t="s">
        <v>2</v>
      </c>
      <c r="D3" s="7"/>
      <c r="F3" s="198" t="s">
        <v>3</v>
      </c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V3" s="189" t="s">
        <v>4</v>
      </c>
      <c r="W3" s="190"/>
      <c r="X3" s="190"/>
      <c r="Y3" s="190"/>
      <c r="Z3" s="190"/>
      <c r="AA3" s="190"/>
      <c r="AB3" s="191"/>
      <c r="AC3" s="12"/>
    </row>
    <row r="4" spans="1:31" ht="12.75" customHeight="1" x14ac:dyDescent="0.2">
      <c r="A4" s="9" t="s">
        <v>5</v>
      </c>
      <c r="D4" s="7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V4" s="192"/>
      <c r="W4" s="193"/>
      <c r="X4" s="193"/>
      <c r="Y4" s="193"/>
      <c r="Z4" s="193"/>
      <c r="AA4" s="193"/>
      <c r="AB4" s="194"/>
      <c r="AC4" s="12"/>
    </row>
    <row r="5" spans="1:31" ht="15" customHeight="1" x14ac:dyDescent="0.2">
      <c r="A5" s="13" t="s">
        <v>6</v>
      </c>
      <c r="D5" s="7"/>
      <c r="E5" s="2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V5" s="192"/>
      <c r="W5" s="193"/>
      <c r="X5" s="193"/>
      <c r="Y5" s="193"/>
      <c r="Z5" s="193"/>
      <c r="AA5" s="193"/>
      <c r="AB5" s="194"/>
      <c r="AC5" s="12"/>
    </row>
    <row r="6" spans="1:31" x14ac:dyDescent="0.2">
      <c r="A6" s="14" t="s">
        <v>7</v>
      </c>
      <c r="B6" s="14"/>
      <c r="C6" s="14"/>
      <c r="D6" s="7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95"/>
      <c r="W6" s="196"/>
      <c r="X6" s="196"/>
      <c r="Y6" s="196"/>
      <c r="Z6" s="196"/>
      <c r="AA6" s="196"/>
      <c r="AB6" s="197"/>
      <c r="AC6" s="12"/>
    </row>
    <row r="7" spans="1:31" ht="15" x14ac:dyDescent="0.2">
      <c r="A7" s="179" t="s">
        <v>2478</v>
      </c>
      <c r="B7" s="14"/>
      <c r="C7" s="14"/>
      <c r="D7" s="7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71"/>
      <c r="W7" s="171"/>
      <c r="X7" s="171"/>
      <c r="Y7" s="171"/>
      <c r="Z7" s="171"/>
      <c r="AA7" s="171"/>
      <c r="AB7" s="181"/>
      <c r="AC7" s="16"/>
    </row>
    <row r="8" spans="1:31" ht="6" customHeight="1" x14ac:dyDescent="0.2">
      <c r="D8" s="7"/>
      <c r="E8" s="4"/>
      <c r="K8" s="8"/>
      <c r="L8" s="11"/>
      <c r="M8" s="11"/>
      <c r="N8" s="11"/>
      <c r="O8" s="11"/>
      <c r="P8" s="11"/>
      <c r="Q8" s="11"/>
      <c r="R8" s="11"/>
      <c r="S8" s="8"/>
      <c r="V8" s="15"/>
      <c r="W8" s="15"/>
      <c r="X8" s="15"/>
      <c r="Y8" s="15"/>
      <c r="Z8" s="15"/>
      <c r="AA8" s="15"/>
      <c r="AB8" s="181"/>
      <c r="AC8" s="16"/>
    </row>
    <row r="9" spans="1:31" s="24" customFormat="1" ht="38.25" x14ac:dyDescent="0.2">
      <c r="A9" s="17" t="s">
        <v>8</v>
      </c>
      <c r="B9" s="18" t="s">
        <v>9</v>
      </c>
      <c r="C9" s="18" t="s">
        <v>10</v>
      </c>
      <c r="D9" s="19" t="s">
        <v>2469</v>
      </c>
      <c r="E9" s="20" t="s">
        <v>11</v>
      </c>
      <c r="F9" s="21" t="s">
        <v>12</v>
      </c>
      <c r="G9" s="21" t="s">
        <v>13</v>
      </c>
      <c r="H9" s="21" t="s">
        <v>14</v>
      </c>
      <c r="I9" s="21" t="s">
        <v>15</v>
      </c>
      <c r="J9" s="21" t="s">
        <v>16</v>
      </c>
      <c r="K9" s="21" t="s">
        <v>17</v>
      </c>
      <c r="L9" s="21" t="s">
        <v>18</v>
      </c>
      <c r="M9" s="21" t="s">
        <v>19</v>
      </c>
      <c r="N9" s="21" t="s">
        <v>20</v>
      </c>
      <c r="O9" s="21" t="s">
        <v>21</v>
      </c>
      <c r="P9" s="21" t="s">
        <v>22</v>
      </c>
      <c r="Q9" s="21" t="s">
        <v>23</v>
      </c>
      <c r="R9" s="21" t="s">
        <v>24</v>
      </c>
      <c r="S9" s="21" t="s">
        <v>25</v>
      </c>
      <c r="T9" s="21" t="s">
        <v>26</v>
      </c>
      <c r="U9" s="18" t="s">
        <v>27</v>
      </c>
      <c r="V9" s="21" t="s">
        <v>2454</v>
      </c>
      <c r="W9" s="21" t="s">
        <v>28</v>
      </c>
      <c r="X9" s="22" t="s">
        <v>29</v>
      </c>
      <c r="Y9" s="18" t="s">
        <v>2468</v>
      </c>
      <c r="Z9" s="22" t="s">
        <v>30</v>
      </c>
      <c r="AA9" s="22" t="s">
        <v>31</v>
      </c>
      <c r="AB9" s="18" t="s">
        <v>32</v>
      </c>
      <c r="AC9" s="23" t="s">
        <v>33</v>
      </c>
    </row>
    <row r="10" spans="1:31" s="37" customFormat="1" ht="15.75" thickBot="1" x14ac:dyDescent="0.3">
      <c r="A10" s="25">
        <v>1</v>
      </c>
      <c r="B10" s="26" t="s">
        <v>34</v>
      </c>
      <c r="C10" s="27"/>
      <c r="D10" s="28"/>
      <c r="E10" s="29"/>
      <c r="F10" s="30"/>
      <c r="G10" s="31"/>
      <c r="H10" s="30"/>
      <c r="I10" s="31"/>
      <c r="J10" s="30"/>
      <c r="K10" s="30"/>
      <c r="L10" s="31"/>
      <c r="M10" s="30"/>
      <c r="N10" s="31"/>
      <c r="O10" s="30"/>
      <c r="P10" s="30"/>
      <c r="Q10" s="31"/>
      <c r="R10" s="30"/>
      <c r="S10" s="31"/>
      <c r="T10" s="30"/>
      <c r="U10" s="32"/>
      <c r="V10" s="170"/>
      <c r="W10" s="33"/>
      <c r="X10" s="34"/>
      <c r="Y10" s="33"/>
      <c r="Z10" s="34"/>
      <c r="AA10" s="35"/>
      <c r="AB10" s="182">
        <v>100</v>
      </c>
      <c r="AC10" s="36">
        <v>1</v>
      </c>
    </row>
    <row r="11" spans="1:31" x14ac:dyDescent="0.2">
      <c r="A11" s="25">
        <v>1</v>
      </c>
      <c r="B11" s="38" t="s">
        <v>35</v>
      </c>
      <c r="C11" s="39" t="s">
        <v>36</v>
      </c>
      <c r="D11" s="28">
        <v>2062</v>
      </c>
      <c r="E11" s="40">
        <v>38718</v>
      </c>
      <c r="F11" s="30">
        <v>28298976</v>
      </c>
      <c r="G11" s="31">
        <v>10.001530000000001</v>
      </c>
      <c r="H11" s="30">
        <v>266721</v>
      </c>
      <c r="I11" s="31">
        <v>3.0031400000000001</v>
      </c>
      <c r="J11" s="41">
        <f t="shared" ref="J11:J17" si="0">ROUND((+F11*G11+H11*I11)/1000,0)</f>
        <v>283834</v>
      </c>
      <c r="K11" s="30">
        <v>31363453</v>
      </c>
      <c r="L11" s="31">
        <v>9.4821399999999993</v>
      </c>
      <c r="M11" s="30">
        <v>255630</v>
      </c>
      <c r="N11" s="31">
        <v>3.0037500000000001</v>
      </c>
      <c r="O11" s="41">
        <f t="shared" ref="O11:O17" si="1">ROUND((+K11*L11+M11*N11)/1000,0)</f>
        <v>298161</v>
      </c>
      <c r="P11" s="30">
        <v>33227563</v>
      </c>
      <c r="Q11" s="31">
        <v>9.1254799999999996</v>
      </c>
      <c r="R11" s="30">
        <v>265601</v>
      </c>
      <c r="S11" s="31">
        <v>3.0037500000000001</v>
      </c>
      <c r="T11" s="41">
        <f t="shared" ref="T11:T17" si="2">ROUND((+P11*Q11+R11*S11)/1000,0)</f>
        <v>304015</v>
      </c>
      <c r="U11" s="42">
        <f t="shared" ref="U11:U18" si="3">ROUND(+T11+O11+J11,0)</f>
        <v>886010</v>
      </c>
      <c r="V11" s="43" t="s">
        <v>37</v>
      </c>
      <c r="W11" s="44">
        <f t="shared" ref="W11:W18" si="4">IF(V11="yes",U11,"")</f>
        <v>886010</v>
      </c>
      <c r="X11" s="45">
        <f t="shared" ref="X11:X18" si="5">IF(V11="yes",W11/W$19,0)</f>
        <v>0.11782804666842299</v>
      </c>
      <c r="Y11" s="44">
        <f t="shared" ref="Y11:Y18" si="6">IF(V11="yes",D11,"")</f>
        <v>2062</v>
      </c>
      <c r="Z11" s="45">
        <f t="shared" ref="Z11:Z18" si="7">IF(V11="yes",Y11/Y$19,0)</f>
        <v>0.27577905577103118</v>
      </c>
      <c r="AA11" s="46">
        <f t="shared" ref="AA11:AA18" si="8">(X11*0.25+Z11*0.75)</f>
        <v>0.23629130349537913</v>
      </c>
      <c r="AB11" s="183">
        <f t="shared" ref="AB11:AB17" si="9">ROUND(+AA11*$AB$10,2)</f>
        <v>23.63</v>
      </c>
      <c r="AC11" s="36">
        <v>2</v>
      </c>
      <c r="AD11" s="47" t="e">
        <f>VLOOKUP(B11,#REF!,3,FALSE)</f>
        <v>#REF!</v>
      </c>
      <c r="AE11" s="2" t="e">
        <f t="shared" ref="AE11:AE19" si="10">EXACT(D11,AD11)</f>
        <v>#REF!</v>
      </c>
    </row>
    <row r="12" spans="1:31" x14ac:dyDescent="0.2">
      <c r="A12" s="25">
        <v>1</v>
      </c>
      <c r="B12" s="38" t="s">
        <v>38</v>
      </c>
      <c r="C12" s="48" t="s">
        <v>39</v>
      </c>
      <c r="D12" s="28">
        <v>773</v>
      </c>
      <c r="E12" s="40">
        <v>38534</v>
      </c>
      <c r="F12" s="30">
        <v>12688968</v>
      </c>
      <c r="G12" s="31">
        <v>10.382479999999999</v>
      </c>
      <c r="H12" s="30">
        <v>491396</v>
      </c>
      <c r="I12" s="31">
        <v>2.84903</v>
      </c>
      <c r="J12" s="41">
        <f t="shared" si="0"/>
        <v>133143</v>
      </c>
      <c r="K12" s="30">
        <v>14136100</v>
      </c>
      <c r="L12" s="31">
        <v>11.18783</v>
      </c>
      <c r="M12" s="30">
        <v>265149</v>
      </c>
      <c r="N12" s="31">
        <v>3.0037500000000001</v>
      </c>
      <c r="O12" s="41">
        <f t="shared" si="1"/>
        <v>158949</v>
      </c>
      <c r="P12" s="30">
        <v>15521082</v>
      </c>
      <c r="Q12" s="31">
        <v>11.509550000000001</v>
      </c>
      <c r="R12" s="30">
        <v>519162</v>
      </c>
      <c r="S12" s="31">
        <v>3.0037500000000001</v>
      </c>
      <c r="T12" s="41">
        <f t="shared" si="2"/>
        <v>180200</v>
      </c>
      <c r="U12" s="42">
        <f t="shared" si="3"/>
        <v>472292</v>
      </c>
      <c r="V12" s="43" t="s">
        <v>37</v>
      </c>
      <c r="W12" s="44">
        <f t="shared" si="4"/>
        <v>472292</v>
      </c>
      <c r="X12" s="45">
        <f t="shared" si="5"/>
        <v>6.2808821364457312E-2</v>
      </c>
      <c r="Y12" s="44">
        <f t="shared" si="6"/>
        <v>773</v>
      </c>
      <c r="Z12" s="45">
        <f t="shared" si="7"/>
        <v>0.10338371004413535</v>
      </c>
      <c r="AA12" s="46">
        <f t="shared" si="8"/>
        <v>9.3239987874215835E-2</v>
      </c>
      <c r="AB12" s="183">
        <f t="shared" si="9"/>
        <v>9.32</v>
      </c>
      <c r="AC12" s="36">
        <v>3</v>
      </c>
      <c r="AD12" s="47" t="e">
        <f>VLOOKUP(B12,#REF!,3,FALSE)</f>
        <v>#REF!</v>
      </c>
      <c r="AE12" s="2" t="e">
        <f t="shared" si="10"/>
        <v>#REF!</v>
      </c>
    </row>
    <row r="13" spans="1:31" x14ac:dyDescent="0.2">
      <c r="A13" s="25">
        <v>1</v>
      </c>
      <c r="B13" s="38" t="s">
        <v>40</v>
      </c>
      <c r="C13" s="48" t="s">
        <v>41</v>
      </c>
      <c r="D13" s="28">
        <v>19</v>
      </c>
      <c r="E13" s="40"/>
      <c r="F13" s="30">
        <v>0</v>
      </c>
      <c r="G13" s="31">
        <v>0</v>
      </c>
      <c r="H13" s="30">
        <v>0</v>
      </c>
      <c r="I13" s="31">
        <v>0</v>
      </c>
      <c r="J13" s="41">
        <f t="shared" si="0"/>
        <v>0</v>
      </c>
      <c r="K13" s="30">
        <v>0</v>
      </c>
      <c r="L13" s="31">
        <v>0</v>
      </c>
      <c r="M13" s="30">
        <v>0</v>
      </c>
      <c r="N13" s="31">
        <v>0</v>
      </c>
      <c r="O13" s="41">
        <f t="shared" si="1"/>
        <v>0</v>
      </c>
      <c r="P13" s="30">
        <v>0</v>
      </c>
      <c r="Q13" s="31">
        <v>0</v>
      </c>
      <c r="R13" s="30">
        <v>0</v>
      </c>
      <c r="S13" s="31">
        <v>0</v>
      </c>
      <c r="T13" s="41">
        <f t="shared" si="2"/>
        <v>0</v>
      </c>
      <c r="U13" s="42">
        <f t="shared" si="3"/>
        <v>0</v>
      </c>
      <c r="V13" s="43" t="s">
        <v>154</v>
      </c>
      <c r="W13" s="44" t="str">
        <f t="shared" si="4"/>
        <v/>
      </c>
      <c r="X13" s="45">
        <f t="shared" si="5"/>
        <v>0</v>
      </c>
      <c r="Y13" s="44" t="str">
        <f t="shared" si="6"/>
        <v/>
      </c>
      <c r="Z13" s="45">
        <f t="shared" si="7"/>
        <v>0</v>
      </c>
      <c r="AA13" s="46">
        <f t="shared" si="8"/>
        <v>0</v>
      </c>
      <c r="AB13" s="183">
        <f t="shared" si="9"/>
        <v>0</v>
      </c>
      <c r="AC13" s="36">
        <v>4</v>
      </c>
      <c r="AD13" s="47" t="e">
        <f>VLOOKUP(B13,#REF!,3,FALSE)</f>
        <v>#REF!</v>
      </c>
      <c r="AE13" s="2" t="e">
        <f t="shared" si="10"/>
        <v>#REF!</v>
      </c>
    </row>
    <row r="14" spans="1:31" x14ac:dyDescent="0.2">
      <c r="A14" s="25">
        <v>1</v>
      </c>
      <c r="B14" s="38" t="s">
        <v>42</v>
      </c>
      <c r="C14" s="48" t="s">
        <v>43</v>
      </c>
      <c r="D14" s="49">
        <v>723</v>
      </c>
      <c r="E14" s="40">
        <v>38534</v>
      </c>
      <c r="F14" s="30">
        <v>0</v>
      </c>
      <c r="G14" s="31">
        <v>0</v>
      </c>
      <c r="H14" s="30">
        <v>0</v>
      </c>
      <c r="I14" s="31">
        <v>0</v>
      </c>
      <c r="J14" s="41">
        <f t="shared" si="0"/>
        <v>0</v>
      </c>
      <c r="K14" s="30">
        <v>0</v>
      </c>
      <c r="L14" s="31">
        <v>0</v>
      </c>
      <c r="M14" s="30">
        <v>0</v>
      </c>
      <c r="N14" s="31">
        <v>0</v>
      </c>
      <c r="O14" s="41">
        <f t="shared" si="1"/>
        <v>0</v>
      </c>
      <c r="P14" s="30">
        <v>0</v>
      </c>
      <c r="Q14" s="31">
        <v>0</v>
      </c>
      <c r="R14" s="30">
        <v>0</v>
      </c>
      <c r="S14" s="31">
        <v>0</v>
      </c>
      <c r="T14" s="41">
        <f t="shared" si="2"/>
        <v>0</v>
      </c>
      <c r="U14" s="42">
        <f t="shared" si="3"/>
        <v>0</v>
      </c>
      <c r="V14" s="43" t="s">
        <v>37</v>
      </c>
      <c r="W14" s="44">
        <f t="shared" si="4"/>
        <v>0</v>
      </c>
      <c r="X14" s="45">
        <f t="shared" si="5"/>
        <v>0</v>
      </c>
      <c r="Y14" s="44">
        <f t="shared" si="6"/>
        <v>723</v>
      </c>
      <c r="Z14" s="45">
        <f t="shared" si="7"/>
        <v>9.6696536043867867E-2</v>
      </c>
      <c r="AA14" s="46">
        <f t="shared" si="8"/>
        <v>7.2522402032900904E-2</v>
      </c>
      <c r="AB14" s="183">
        <f t="shared" si="9"/>
        <v>7.25</v>
      </c>
      <c r="AC14" s="36">
        <v>5</v>
      </c>
      <c r="AD14" s="47" t="e">
        <f>VLOOKUP(B14,#REF!,3,FALSE)</f>
        <v>#REF!</v>
      </c>
      <c r="AE14" s="2" t="e">
        <f t="shared" si="10"/>
        <v>#REF!</v>
      </c>
    </row>
    <row r="15" spans="1:31" x14ac:dyDescent="0.2">
      <c r="A15" s="25">
        <v>1</v>
      </c>
      <c r="B15" s="38" t="s">
        <v>44</v>
      </c>
      <c r="C15" s="39" t="s">
        <v>45</v>
      </c>
      <c r="D15" s="28">
        <v>148</v>
      </c>
      <c r="E15" s="40">
        <v>38534</v>
      </c>
      <c r="F15" s="30">
        <v>1740536</v>
      </c>
      <c r="G15" s="31">
        <v>7.7131400000000001</v>
      </c>
      <c r="H15" s="30">
        <v>0</v>
      </c>
      <c r="I15" s="31">
        <v>0</v>
      </c>
      <c r="J15" s="41">
        <f t="shared" si="0"/>
        <v>13425</v>
      </c>
      <c r="K15" s="30">
        <v>1880608</v>
      </c>
      <c r="L15" s="31">
        <v>7.2503099999999998</v>
      </c>
      <c r="M15" s="30">
        <v>0</v>
      </c>
      <c r="N15" s="31">
        <v>0</v>
      </c>
      <c r="O15" s="41">
        <f t="shared" si="1"/>
        <v>13635</v>
      </c>
      <c r="P15" s="30">
        <v>1994193</v>
      </c>
      <c r="Q15" s="31">
        <v>7.3388</v>
      </c>
      <c r="R15" s="30">
        <v>0</v>
      </c>
      <c r="S15" s="31">
        <v>0</v>
      </c>
      <c r="T15" s="41">
        <f t="shared" si="2"/>
        <v>14635</v>
      </c>
      <c r="U15" s="42">
        <f t="shared" si="3"/>
        <v>41695</v>
      </c>
      <c r="V15" s="43" t="s">
        <v>37</v>
      </c>
      <c r="W15" s="44">
        <f t="shared" si="4"/>
        <v>41695</v>
      </c>
      <c r="X15" s="45">
        <f t="shared" si="5"/>
        <v>5.5449040144466728E-3</v>
      </c>
      <c r="Y15" s="44">
        <f t="shared" si="6"/>
        <v>148</v>
      </c>
      <c r="Z15" s="45">
        <f t="shared" si="7"/>
        <v>1.979403504079176E-2</v>
      </c>
      <c r="AA15" s="46">
        <f t="shared" si="8"/>
        <v>1.6231752284205488E-2</v>
      </c>
      <c r="AB15" s="183">
        <f t="shared" si="9"/>
        <v>1.62</v>
      </c>
      <c r="AC15" s="36">
        <v>6</v>
      </c>
      <c r="AD15" s="47" t="e">
        <f>VLOOKUP(B15,#REF!,3,FALSE)</f>
        <v>#REF!</v>
      </c>
      <c r="AE15" s="2" t="e">
        <f t="shared" si="10"/>
        <v>#REF!</v>
      </c>
    </row>
    <row r="16" spans="1:31" x14ac:dyDescent="0.2">
      <c r="A16" s="25">
        <v>1</v>
      </c>
      <c r="B16" s="38" t="s">
        <v>46</v>
      </c>
      <c r="C16" s="39" t="s">
        <v>47</v>
      </c>
      <c r="D16" s="28">
        <v>676</v>
      </c>
      <c r="E16" s="40">
        <v>38534</v>
      </c>
      <c r="F16" s="30">
        <v>6203208</v>
      </c>
      <c r="G16" s="31">
        <v>12.05231</v>
      </c>
      <c r="H16" s="30">
        <v>75135</v>
      </c>
      <c r="I16" s="31">
        <v>3.0037500000000001</v>
      </c>
      <c r="J16" s="41">
        <f t="shared" si="0"/>
        <v>74989</v>
      </c>
      <c r="K16" s="30">
        <v>6844704</v>
      </c>
      <c r="L16" s="31">
        <v>12.895530000000001</v>
      </c>
      <c r="M16" s="30">
        <v>79065</v>
      </c>
      <c r="N16" s="31">
        <v>2.9975399999999999</v>
      </c>
      <c r="O16" s="41">
        <f t="shared" si="1"/>
        <v>88503</v>
      </c>
      <c r="P16" s="30">
        <v>7244442</v>
      </c>
      <c r="Q16" s="31">
        <v>11.13129</v>
      </c>
      <c r="R16" s="30">
        <v>84756</v>
      </c>
      <c r="S16" s="31">
        <v>2.9968400000000002</v>
      </c>
      <c r="T16" s="41">
        <f t="shared" si="2"/>
        <v>80894</v>
      </c>
      <c r="U16" s="42">
        <f t="shared" si="3"/>
        <v>244386</v>
      </c>
      <c r="V16" s="43" t="s">
        <v>37</v>
      </c>
      <c r="W16" s="44">
        <f t="shared" si="4"/>
        <v>244386</v>
      </c>
      <c r="X16" s="45">
        <f t="shared" si="5"/>
        <v>3.250022574588235E-2</v>
      </c>
      <c r="Y16" s="44">
        <f t="shared" si="6"/>
        <v>676</v>
      </c>
      <c r="Z16" s="45">
        <f t="shared" si="7"/>
        <v>9.0410592483616423E-2</v>
      </c>
      <c r="AA16" s="46">
        <f t="shared" si="8"/>
        <v>7.5933000799182901E-2</v>
      </c>
      <c r="AB16" s="183">
        <f t="shared" si="9"/>
        <v>7.59</v>
      </c>
      <c r="AC16" s="36">
        <v>7</v>
      </c>
      <c r="AD16" s="47" t="e">
        <f>VLOOKUP(B16,#REF!,3,FALSE)</f>
        <v>#REF!</v>
      </c>
      <c r="AE16" s="2" t="e">
        <f t="shared" si="10"/>
        <v>#REF!</v>
      </c>
    </row>
    <row r="17" spans="1:31" x14ac:dyDescent="0.2">
      <c r="A17" s="25">
        <v>1</v>
      </c>
      <c r="B17" s="38" t="s">
        <v>48</v>
      </c>
      <c r="C17" s="39" t="s">
        <v>49</v>
      </c>
      <c r="D17" s="28">
        <v>368</v>
      </c>
      <c r="E17" s="40">
        <v>38534</v>
      </c>
      <c r="F17" s="30">
        <v>2563992</v>
      </c>
      <c r="G17" s="31">
        <v>8.4120100000000004</v>
      </c>
      <c r="H17" s="30">
        <v>24650</v>
      </c>
      <c r="I17" s="31">
        <v>3.0037500000000001</v>
      </c>
      <c r="J17" s="41">
        <f t="shared" si="0"/>
        <v>21642</v>
      </c>
      <c r="K17" s="30">
        <v>2851740</v>
      </c>
      <c r="L17" s="31">
        <v>8.7311899999999998</v>
      </c>
      <c r="M17" s="30">
        <v>23990</v>
      </c>
      <c r="N17" s="31">
        <v>3.0037500000000001</v>
      </c>
      <c r="O17" s="41">
        <f t="shared" si="1"/>
        <v>24971</v>
      </c>
      <c r="P17" s="30">
        <v>3019535</v>
      </c>
      <c r="Q17" s="31">
        <v>11.46509</v>
      </c>
      <c r="R17" s="30">
        <v>24960</v>
      </c>
      <c r="S17" s="31">
        <v>3.0037500000000001</v>
      </c>
      <c r="T17" s="41">
        <f t="shared" si="2"/>
        <v>34694</v>
      </c>
      <c r="U17" s="42">
        <f t="shared" si="3"/>
        <v>81307</v>
      </c>
      <c r="V17" s="43" t="s">
        <v>37</v>
      </c>
      <c r="W17" s="44">
        <f t="shared" si="4"/>
        <v>81307</v>
      </c>
      <c r="X17" s="45">
        <f t="shared" si="5"/>
        <v>1.0812795555884772E-2</v>
      </c>
      <c r="Y17" s="44">
        <f t="shared" si="6"/>
        <v>368</v>
      </c>
      <c r="Z17" s="45">
        <f t="shared" si="7"/>
        <v>4.9217600641968701E-2</v>
      </c>
      <c r="AA17" s="46">
        <f t="shared" si="8"/>
        <v>3.9616399370447718E-2</v>
      </c>
      <c r="AB17" s="183">
        <f t="shared" si="9"/>
        <v>3.96</v>
      </c>
      <c r="AC17" s="36">
        <v>8</v>
      </c>
      <c r="AD17" s="47" t="e">
        <f>VLOOKUP(B17,#REF!,3,FALSE)</f>
        <v>#REF!</v>
      </c>
      <c r="AE17" s="2" t="e">
        <f t="shared" si="10"/>
        <v>#REF!</v>
      </c>
    </row>
    <row r="18" spans="1:31" x14ac:dyDescent="0.2">
      <c r="A18" s="25">
        <v>1</v>
      </c>
      <c r="B18" s="38" t="s">
        <v>50</v>
      </c>
      <c r="C18" s="39" t="s">
        <v>51</v>
      </c>
      <c r="D18" s="28">
        <v>2727</v>
      </c>
      <c r="E18" s="40">
        <v>38534</v>
      </c>
      <c r="F18" s="30"/>
      <c r="G18" s="31"/>
      <c r="H18" s="30"/>
      <c r="I18" s="31"/>
      <c r="J18" s="30">
        <v>1799340</v>
      </c>
      <c r="K18" s="42"/>
      <c r="L18" s="50"/>
      <c r="M18" s="42"/>
      <c r="N18" s="50"/>
      <c r="O18" s="30">
        <v>1987390</v>
      </c>
      <c r="P18" s="30"/>
      <c r="Q18" s="31"/>
      <c r="R18" s="30"/>
      <c r="S18" s="31"/>
      <c r="T18" s="30">
        <v>2007097</v>
      </c>
      <c r="U18" s="42">
        <f t="shared" si="3"/>
        <v>5793827</v>
      </c>
      <c r="V18" s="43" t="s">
        <v>37</v>
      </c>
      <c r="W18" s="44">
        <f t="shared" si="4"/>
        <v>5793827</v>
      </c>
      <c r="X18" s="45">
        <f t="shared" si="5"/>
        <v>0.77050520665090594</v>
      </c>
      <c r="Y18" s="44">
        <f t="shared" si="6"/>
        <v>2727</v>
      </c>
      <c r="Z18" s="45">
        <f t="shared" si="7"/>
        <v>0.36471846997458873</v>
      </c>
      <c r="AA18" s="46">
        <f t="shared" si="8"/>
        <v>0.46616515414366805</v>
      </c>
      <c r="AB18" s="183">
        <f>ROUND(+AA18*$AB$10,2)</f>
        <v>46.62</v>
      </c>
      <c r="AC18" s="36">
        <v>9</v>
      </c>
      <c r="AD18" s="47" t="e">
        <f>VLOOKUP(B18,#REF!,3,FALSE)</f>
        <v>#REF!</v>
      </c>
      <c r="AE18" s="2" t="e">
        <f t="shared" si="10"/>
        <v>#REF!</v>
      </c>
    </row>
    <row r="19" spans="1:31" s="65" customFormat="1" x14ac:dyDescent="0.2">
      <c r="A19" s="25">
        <v>1</v>
      </c>
      <c r="B19" s="51" t="s">
        <v>52</v>
      </c>
      <c r="C19" s="52" t="s">
        <v>53</v>
      </c>
      <c r="D19" s="53">
        <f>SUBTOTAL(9,D11:D18)</f>
        <v>7496</v>
      </c>
      <c r="E19" s="54"/>
      <c r="F19" s="55"/>
      <c r="G19" s="56"/>
      <c r="H19" s="55"/>
      <c r="I19" s="56"/>
      <c r="J19" s="57">
        <f>SUBTOTAL(9,J11:J18)</f>
        <v>2326373</v>
      </c>
      <c r="K19" s="58"/>
      <c r="L19" s="59"/>
      <c r="M19" s="58"/>
      <c r="N19" s="59"/>
      <c r="O19" s="57">
        <f>SUBTOTAL(9,O11:O18)</f>
        <v>2571609</v>
      </c>
      <c r="P19" s="57"/>
      <c r="Q19" s="60"/>
      <c r="R19" s="57"/>
      <c r="S19" s="60"/>
      <c r="T19" s="57">
        <f>SUBTOTAL(9,T11:T18)</f>
        <v>2621535</v>
      </c>
      <c r="U19" s="57">
        <f>SUBTOTAL(9,U11:U18)</f>
        <v>7519517</v>
      </c>
      <c r="V19" s="43"/>
      <c r="W19" s="61">
        <f t="shared" ref="W19:AB19" si="11">SUBTOTAL(9,W11:W18)</f>
        <v>7519517</v>
      </c>
      <c r="X19" s="62">
        <f t="shared" si="11"/>
        <v>1</v>
      </c>
      <c r="Y19" s="61">
        <f t="shared" si="11"/>
        <v>7477</v>
      </c>
      <c r="Z19" s="62">
        <f t="shared" si="11"/>
        <v>1</v>
      </c>
      <c r="AA19" s="63">
        <f t="shared" si="11"/>
        <v>1</v>
      </c>
      <c r="AB19" s="64">
        <f t="shared" si="11"/>
        <v>99.99</v>
      </c>
      <c r="AC19" s="36">
        <v>10</v>
      </c>
      <c r="AD19" s="47" t="e">
        <f>VLOOKUP(B19,#REF!,3,FALSE)</f>
        <v>#REF!</v>
      </c>
      <c r="AE19" s="2" t="e">
        <f t="shared" si="10"/>
        <v>#REF!</v>
      </c>
    </row>
    <row r="20" spans="1:31" s="65" customFormat="1" ht="13.5" thickBot="1" x14ac:dyDescent="0.25">
      <c r="A20" s="25">
        <v>1</v>
      </c>
      <c r="B20" s="51"/>
      <c r="C20" s="52"/>
      <c r="D20" s="53" t="s">
        <v>54</v>
      </c>
      <c r="E20" s="54">
        <f>COUNTIF(E11:E18,"&gt;0.0")</f>
        <v>7</v>
      </c>
      <c r="F20" s="55"/>
      <c r="G20" s="56"/>
      <c r="H20" s="55"/>
      <c r="I20" s="56"/>
      <c r="J20" s="57"/>
      <c r="K20" s="58"/>
      <c r="L20" s="59"/>
      <c r="M20" s="58"/>
      <c r="N20" s="59"/>
      <c r="O20" s="57"/>
      <c r="P20" s="57"/>
      <c r="Q20" s="60"/>
      <c r="R20" s="57"/>
      <c r="S20" s="60"/>
      <c r="T20" s="57"/>
      <c r="U20" s="42"/>
      <c r="V20" s="43"/>
      <c r="W20" s="44"/>
      <c r="X20" s="45"/>
      <c r="Y20" s="44"/>
      <c r="Z20" s="45"/>
      <c r="AA20" s="46"/>
      <c r="AB20" s="183"/>
      <c r="AC20" s="36">
        <v>11</v>
      </c>
      <c r="AD20" s="47"/>
      <c r="AE20" s="2"/>
    </row>
    <row r="21" spans="1:31" ht="15.75" thickBot="1" x14ac:dyDescent="0.3">
      <c r="A21" s="25">
        <v>2</v>
      </c>
      <c r="B21" s="66" t="s">
        <v>55</v>
      </c>
      <c r="C21" s="39"/>
      <c r="D21" s="28"/>
      <c r="E21" s="67"/>
      <c r="F21" s="30"/>
      <c r="G21" s="31"/>
      <c r="H21" s="30"/>
      <c r="I21" s="31"/>
      <c r="J21" s="30"/>
      <c r="K21" s="42"/>
      <c r="L21" s="50"/>
      <c r="M21" s="42"/>
      <c r="N21" s="50"/>
      <c r="O21" s="30"/>
      <c r="P21" s="30"/>
      <c r="Q21" s="31"/>
      <c r="R21" s="30"/>
      <c r="S21" s="31"/>
      <c r="T21" s="30"/>
      <c r="U21" s="42"/>
      <c r="V21" s="43"/>
      <c r="W21" s="33"/>
      <c r="X21" s="34"/>
      <c r="Y21" s="33"/>
      <c r="Z21" s="34"/>
      <c r="AA21" s="35"/>
      <c r="AB21" s="184">
        <v>100</v>
      </c>
      <c r="AC21" s="36">
        <v>12</v>
      </c>
      <c r="AD21" s="47"/>
    </row>
    <row r="22" spans="1:31" x14ac:dyDescent="0.2">
      <c r="A22" s="25">
        <v>2</v>
      </c>
      <c r="B22" s="38" t="s">
        <v>56</v>
      </c>
      <c r="C22" s="68" t="s">
        <v>57</v>
      </c>
      <c r="D22" s="28">
        <v>1564</v>
      </c>
      <c r="E22" s="69">
        <v>39264</v>
      </c>
      <c r="F22" s="30">
        <v>20051225</v>
      </c>
      <c r="G22" s="31">
        <v>13.25778</v>
      </c>
      <c r="H22" s="30">
        <v>50960</v>
      </c>
      <c r="I22" s="31">
        <v>3.0037500000000001</v>
      </c>
      <c r="J22" s="41">
        <f>ROUND((+F22*G22+H22*I22)/1000,0)</f>
        <v>265988</v>
      </c>
      <c r="K22" s="30">
        <v>21687803</v>
      </c>
      <c r="L22" s="31">
        <v>13.22513</v>
      </c>
      <c r="M22" s="30">
        <v>53285</v>
      </c>
      <c r="N22" s="31">
        <v>3.0037500000000001</v>
      </c>
      <c r="O22" s="41">
        <f>ROUND((+K22*L22+M22*N22)/1000,0)</f>
        <v>286984</v>
      </c>
      <c r="P22" s="30">
        <v>22010985</v>
      </c>
      <c r="Q22" s="31">
        <v>13.93411</v>
      </c>
      <c r="R22" s="30">
        <v>55018</v>
      </c>
      <c r="S22" s="31">
        <v>3</v>
      </c>
      <c r="T22" s="41">
        <f>ROUND((+P22*Q22+R22*S22)/1000,0)</f>
        <v>306869</v>
      </c>
      <c r="U22" s="42">
        <f t="shared" ref="U22:U27" si="12">ROUND(+T22+O22+J22,0)</f>
        <v>859841</v>
      </c>
      <c r="V22" s="43" t="s">
        <v>37</v>
      </c>
      <c r="W22" s="44">
        <f t="shared" ref="W22:W27" si="13">IF(V22="yes",U22,"")</f>
        <v>859841</v>
      </c>
      <c r="X22" s="45">
        <f t="shared" ref="X22:X27" si="14">IF(V22="yes",W22/W$28,0)</f>
        <v>0.18272605001371761</v>
      </c>
      <c r="Y22" s="44">
        <f t="shared" ref="Y22:Y27" si="15">IF(V22="yes",D22,"")</f>
        <v>1564</v>
      </c>
      <c r="Z22" s="45">
        <f t="shared" ref="Z22:Z27" si="16">IF(V22="yes",Y22/Y$28,0)</f>
        <v>0.4222462203023758</v>
      </c>
      <c r="AA22" s="46">
        <f t="shared" ref="AA22:AA27" si="17">(X22*0.25+Z22*0.75)</f>
        <v>0.36236617773021124</v>
      </c>
      <c r="AB22" s="183">
        <f>ROUND(+AA22*$AB$21,2)</f>
        <v>36.24</v>
      </c>
      <c r="AC22" s="36">
        <v>13</v>
      </c>
      <c r="AD22" s="47" t="e">
        <f>VLOOKUP(B22,#REF!,3,FALSE)</f>
        <v>#REF!</v>
      </c>
      <c r="AE22" s="2" t="e">
        <f t="shared" ref="AE22:AE28" si="18">EXACT(D22,AD22)</f>
        <v>#REF!</v>
      </c>
    </row>
    <row r="23" spans="1:31" x14ac:dyDescent="0.2">
      <c r="A23" s="25">
        <v>2</v>
      </c>
      <c r="B23" s="38" t="s">
        <v>58</v>
      </c>
      <c r="C23" s="39" t="s">
        <v>59</v>
      </c>
      <c r="D23" s="28">
        <v>36</v>
      </c>
      <c r="E23" s="69">
        <v>39264</v>
      </c>
      <c r="F23" s="30">
        <v>294001</v>
      </c>
      <c r="G23" s="31">
        <v>8.1</v>
      </c>
      <c r="H23" s="30">
        <v>173751</v>
      </c>
      <c r="I23" s="31">
        <v>3.0037500000000001</v>
      </c>
      <c r="J23" s="41">
        <f>ROUND((+F23*G23+H23*I23)/1000,0)</f>
        <v>2903</v>
      </c>
      <c r="K23" s="30">
        <v>309463</v>
      </c>
      <c r="L23" s="31">
        <v>8.1</v>
      </c>
      <c r="M23" s="30">
        <v>182407</v>
      </c>
      <c r="N23" s="31">
        <v>3.0037500000000001</v>
      </c>
      <c r="O23" s="41">
        <f>ROUND((+K23*L23+M23*N23)/1000,0)</f>
        <v>3055</v>
      </c>
      <c r="P23" s="30">
        <v>315630</v>
      </c>
      <c r="Q23" s="31">
        <v>8.1</v>
      </c>
      <c r="R23" s="30">
        <v>190532</v>
      </c>
      <c r="S23" s="31">
        <v>2.8551600000000001</v>
      </c>
      <c r="T23" s="41">
        <f>ROUND((+P23*Q23+R23*S23)/1000,0)</f>
        <v>3101</v>
      </c>
      <c r="U23" s="42">
        <f t="shared" si="12"/>
        <v>9059</v>
      </c>
      <c r="V23" s="43" t="s">
        <v>37</v>
      </c>
      <c r="W23" s="44">
        <f t="shared" si="13"/>
        <v>9059</v>
      </c>
      <c r="X23" s="45">
        <f t="shared" si="14"/>
        <v>1.9251411447863825E-3</v>
      </c>
      <c r="Y23" s="44">
        <f t="shared" si="15"/>
        <v>36</v>
      </c>
      <c r="Z23" s="45">
        <f t="shared" si="16"/>
        <v>9.7192224622030237E-3</v>
      </c>
      <c r="AA23" s="46">
        <f t="shared" si="17"/>
        <v>7.770702132848863E-3</v>
      </c>
      <c r="AB23" s="183">
        <f>ROUND(+AA23*$AB$21,2)</f>
        <v>0.78</v>
      </c>
      <c r="AC23" s="36">
        <v>14</v>
      </c>
      <c r="AD23" s="47" t="e">
        <f>VLOOKUP(B23,#REF!,3,FALSE)</f>
        <v>#REF!</v>
      </c>
      <c r="AE23" s="2" t="e">
        <f t="shared" si="18"/>
        <v>#REF!</v>
      </c>
    </row>
    <row r="24" spans="1:31" x14ac:dyDescent="0.2">
      <c r="A24" s="25">
        <v>2</v>
      </c>
      <c r="B24" s="38" t="s">
        <v>60</v>
      </c>
      <c r="C24" s="39" t="s">
        <v>61</v>
      </c>
      <c r="D24" s="28">
        <v>74</v>
      </c>
      <c r="E24" s="69">
        <v>39264</v>
      </c>
      <c r="F24" s="30">
        <v>832487</v>
      </c>
      <c r="G24" s="31">
        <v>12.9337</v>
      </c>
      <c r="H24" s="30">
        <v>101355</v>
      </c>
      <c r="I24" s="31">
        <v>3.0037500000000001</v>
      </c>
      <c r="J24" s="41">
        <f>ROUND((+F24*G24+H24*I24)/1000,0)</f>
        <v>11072</v>
      </c>
      <c r="K24" s="30">
        <v>970154</v>
      </c>
      <c r="L24" s="31">
        <v>12.24882</v>
      </c>
      <c r="M24" s="30">
        <v>105054</v>
      </c>
      <c r="N24" s="31">
        <v>3.0037500000000001</v>
      </c>
      <c r="O24" s="41">
        <f>ROUND((+K24*L24+M24*N24)/1000,0)</f>
        <v>12199</v>
      </c>
      <c r="P24" s="30">
        <v>992281</v>
      </c>
      <c r="Q24" s="31">
        <v>11.123329999999999</v>
      </c>
      <c r="R24" s="30">
        <v>109309</v>
      </c>
      <c r="S24" s="31">
        <v>3.0037500000000001</v>
      </c>
      <c r="T24" s="41">
        <f>ROUND((+P24*Q24+R24*S24)/1000,0)</f>
        <v>11366</v>
      </c>
      <c r="U24" s="42">
        <f t="shared" si="12"/>
        <v>34637</v>
      </c>
      <c r="V24" s="43" t="s">
        <v>37</v>
      </c>
      <c r="W24" s="44">
        <f t="shared" si="13"/>
        <v>34637</v>
      </c>
      <c r="X24" s="45">
        <f t="shared" si="14"/>
        <v>7.3607587848510793E-3</v>
      </c>
      <c r="Y24" s="44">
        <f t="shared" si="15"/>
        <v>74</v>
      </c>
      <c r="Z24" s="45">
        <f t="shared" si="16"/>
        <v>1.9978401727861771E-2</v>
      </c>
      <c r="AA24" s="46">
        <f t="shared" si="17"/>
        <v>1.6823990992109097E-2</v>
      </c>
      <c r="AB24" s="183">
        <f t="shared" ref="AB24:AB27" si="19">ROUND(+AA24*$AB$21,2)</f>
        <v>1.68</v>
      </c>
      <c r="AC24" s="36">
        <v>15</v>
      </c>
      <c r="AD24" s="47" t="e">
        <f>VLOOKUP(B24,#REF!,3,FALSE)</f>
        <v>#REF!</v>
      </c>
      <c r="AE24" s="2" t="e">
        <f t="shared" si="18"/>
        <v>#REF!</v>
      </c>
    </row>
    <row r="25" spans="1:31" x14ac:dyDescent="0.2">
      <c r="A25" s="25">
        <v>2</v>
      </c>
      <c r="B25" s="38" t="s">
        <v>62</v>
      </c>
      <c r="C25" s="39" t="s">
        <v>63</v>
      </c>
      <c r="D25" s="28">
        <v>191</v>
      </c>
      <c r="E25" s="69">
        <v>39264</v>
      </c>
      <c r="F25" s="30">
        <v>1544681</v>
      </c>
      <c r="G25" s="31">
        <v>14.50906</v>
      </c>
      <c r="H25" s="30">
        <v>32335</v>
      </c>
      <c r="I25" s="31">
        <v>3.0037500000000001</v>
      </c>
      <c r="J25" s="41">
        <f>ROUND((+F25*G25+H25*I25)/1000,0)</f>
        <v>22509</v>
      </c>
      <c r="K25" s="30">
        <v>1877824</v>
      </c>
      <c r="L25" s="31">
        <v>14.797650000000001</v>
      </c>
      <c r="M25" s="30">
        <v>33047</v>
      </c>
      <c r="N25" s="31">
        <v>3.0037500000000001</v>
      </c>
      <c r="O25" s="41">
        <f>ROUND((+K25*L25+M25*N25)/1000,0)</f>
        <v>27887</v>
      </c>
      <c r="P25" s="30">
        <v>1958012</v>
      </c>
      <c r="Q25" s="31">
        <v>13.615790000000001</v>
      </c>
      <c r="R25" s="30">
        <v>34385</v>
      </c>
      <c r="S25" s="31">
        <v>2.8791600000000002</v>
      </c>
      <c r="T25" s="41">
        <f>ROUND((+P25*Q25+R25*S25)/1000,0)</f>
        <v>26759</v>
      </c>
      <c r="U25" s="42">
        <f t="shared" si="12"/>
        <v>77155</v>
      </c>
      <c r="V25" s="43" t="s">
        <v>37</v>
      </c>
      <c r="W25" s="44">
        <f t="shared" si="13"/>
        <v>77155</v>
      </c>
      <c r="X25" s="45">
        <f t="shared" si="14"/>
        <v>1.6396320236890752E-2</v>
      </c>
      <c r="Y25" s="44">
        <f t="shared" si="15"/>
        <v>191</v>
      </c>
      <c r="Z25" s="45">
        <f t="shared" si="16"/>
        <v>5.1565874730021596E-2</v>
      </c>
      <c r="AA25" s="46">
        <f t="shared" si="17"/>
        <v>4.2773486106738881E-2</v>
      </c>
      <c r="AB25" s="183">
        <f t="shared" si="19"/>
        <v>4.28</v>
      </c>
      <c r="AC25" s="36">
        <v>16</v>
      </c>
      <c r="AD25" s="47" t="e">
        <f>VLOOKUP(B25,#REF!,3,FALSE)</f>
        <v>#REF!</v>
      </c>
      <c r="AE25" s="2" t="e">
        <f t="shared" si="18"/>
        <v>#REF!</v>
      </c>
    </row>
    <row r="26" spans="1:31" x14ac:dyDescent="0.2">
      <c r="A26" s="25">
        <v>2</v>
      </c>
      <c r="B26" s="38" t="s">
        <v>64</v>
      </c>
      <c r="C26" s="48" t="s">
        <v>65</v>
      </c>
      <c r="D26" s="28">
        <v>0</v>
      </c>
      <c r="E26" s="69">
        <v>39264</v>
      </c>
      <c r="F26" s="30">
        <v>0</v>
      </c>
      <c r="G26" s="31">
        <v>0</v>
      </c>
      <c r="H26" s="30">
        <v>0</v>
      </c>
      <c r="I26" s="31">
        <v>0</v>
      </c>
      <c r="J26" s="41">
        <f>ROUND((+F26*G26+H26*I26)/1000,0)</f>
        <v>0</v>
      </c>
      <c r="K26" s="30">
        <v>0</v>
      </c>
      <c r="L26" s="31">
        <v>0</v>
      </c>
      <c r="M26" s="30">
        <v>0</v>
      </c>
      <c r="N26" s="31">
        <v>0</v>
      </c>
      <c r="O26" s="41">
        <f>ROUND((+K26*L26+M26*N26)/1000,0)</f>
        <v>0</v>
      </c>
      <c r="P26" s="30">
        <v>0</v>
      </c>
      <c r="Q26" s="31">
        <v>0</v>
      </c>
      <c r="R26" s="30">
        <v>0</v>
      </c>
      <c r="S26" s="31">
        <v>0</v>
      </c>
      <c r="T26" s="41">
        <f>ROUND((+P26*Q26+R26*S26)/1000,0)</f>
        <v>0</v>
      </c>
      <c r="U26" s="42">
        <f t="shared" si="12"/>
        <v>0</v>
      </c>
      <c r="V26" s="43" t="s">
        <v>154</v>
      </c>
      <c r="W26" s="44" t="str">
        <f t="shared" si="13"/>
        <v/>
      </c>
      <c r="X26" s="45">
        <f t="shared" si="14"/>
        <v>0</v>
      </c>
      <c r="Y26" s="44" t="str">
        <f t="shared" si="15"/>
        <v/>
      </c>
      <c r="Z26" s="45">
        <f t="shared" si="16"/>
        <v>0</v>
      </c>
      <c r="AA26" s="46">
        <f t="shared" si="17"/>
        <v>0</v>
      </c>
      <c r="AB26" s="183">
        <f t="shared" si="19"/>
        <v>0</v>
      </c>
      <c r="AC26" s="36">
        <v>17</v>
      </c>
      <c r="AD26" s="47" t="e">
        <f>VLOOKUP(B26,#REF!,3,FALSE)</f>
        <v>#REF!</v>
      </c>
      <c r="AE26" s="2" t="e">
        <f t="shared" si="18"/>
        <v>#REF!</v>
      </c>
    </row>
    <row r="27" spans="1:31" x14ac:dyDescent="0.2">
      <c r="A27" s="25">
        <v>2</v>
      </c>
      <c r="B27" s="38" t="s">
        <v>66</v>
      </c>
      <c r="C27" s="39" t="s">
        <v>51</v>
      </c>
      <c r="D27" s="28">
        <v>1839</v>
      </c>
      <c r="E27" s="69">
        <v>39264</v>
      </c>
      <c r="F27" s="30"/>
      <c r="G27" s="70"/>
      <c r="H27" s="41"/>
      <c r="I27" s="70"/>
      <c r="J27" s="30">
        <v>1202586</v>
      </c>
      <c r="K27" s="42"/>
      <c r="L27" s="50"/>
      <c r="M27" s="42"/>
      <c r="N27" s="50"/>
      <c r="O27" s="30">
        <v>1238913</v>
      </c>
      <c r="P27" s="30"/>
      <c r="Q27" s="31"/>
      <c r="R27" s="30"/>
      <c r="S27" s="31"/>
      <c r="T27" s="30">
        <v>1283438</v>
      </c>
      <c r="U27" s="42">
        <f t="shared" si="12"/>
        <v>3724937</v>
      </c>
      <c r="V27" s="43" t="s">
        <v>37</v>
      </c>
      <c r="W27" s="44">
        <f t="shared" si="13"/>
        <v>3724937</v>
      </c>
      <c r="X27" s="45">
        <f t="shared" si="14"/>
        <v>0.79159172981975412</v>
      </c>
      <c r="Y27" s="44">
        <f t="shared" si="15"/>
        <v>1839</v>
      </c>
      <c r="Z27" s="45">
        <f t="shared" si="16"/>
        <v>0.49649028077753782</v>
      </c>
      <c r="AA27" s="46">
        <f t="shared" si="17"/>
        <v>0.57026564303809191</v>
      </c>
      <c r="AB27" s="183">
        <f t="shared" si="19"/>
        <v>57.03</v>
      </c>
      <c r="AC27" s="36">
        <v>18</v>
      </c>
      <c r="AD27" s="47" t="e">
        <f>VLOOKUP(B27,#REF!,3,FALSE)</f>
        <v>#REF!</v>
      </c>
      <c r="AE27" s="2" t="e">
        <f t="shared" si="18"/>
        <v>#REF!</v>
      </c>
    </row>
    <row r="28" spans="1:31" s="65" customFormat="1" x14ac:dyDescent="0.2">
      <c r="A28" s="25">
        <v>2</v>
      </c>
      <c r="B28" s="51" t="s">
        <v>67</v>
      </c>
      <c r="C28" s="52" t="s">
        <v>68</v>
      </c>
      <c r="D28" s="71">
        <f>SUBTOTAL(9,D22:D27)</f>
        <v>3704</v>
      </c>
      <c r="E28" s="54"/>
      <c r="F28" s="55"/>
      <c r="G28" s="56"/>
      <c r="H28" s="55"/>
      <c r="I28" s="56"/>
      <c r="J28" s="57">
        <f>SUBTOTAL(9,J22:J27)</f>
        <v>1505058</v>
      </c>
      <c r="K28" s="58"/>
      <c r="L28" s="59"/>
      <c r="M28" s="58"/>
      <c r="N28" s="59"/>
      <c r="O28" s="57">
        <f>SUBTOTAL(9,O22:O27)</f>
        <v>1569038</v>
      </c>
      <c r="P28" s="57"/>
      <c r="Q28" s="60"/>
      <c r="R28" s="57"/>
      <c r="S28" s="60"/>
      <c r="T28" s="57">
        <f>SUBTOTAL(9,T22:T27)</f>
        <v>1631533</v>
      </c>
      <c r="U28" s="57">
        <f>SUBTOTAL(9,U22:U27)</f>
        <v>4705629</v>
      </c>
      <c r="V28" s="43"/>
      <c r="W28" s="61">
        <f t="shared" ref="W28:AB28" si="20">SUBTOTAL(9,W22:W27)</f>
        <v>4705629</v>
      </c>
      <c r="X28" s="62">
        <f t="shared" si="20"/>
        <v>0.99999999999999989</v>
      </c>
      <c r="Y28" s="61">
        <f t="shared" si="20"/>
        <v>3704</v>
      </c>
      <c r="Z28" s="62">
        <f t="shared" si="20"/>
        <v>1</v>
      </c>
      <c r="AA28" s="63">
        <f t="shared" si="20"/>
        <v>1</v>
      </c>
      <c r="AB28" s="64">
        <f t="shared" si="20"/>
        <v>100.01</v>
      </c>
      <c r="AC28" s="36">
        <v>19</v>
      </c>
      <c r="AD28" s="47" t="e">
        <f>VLOOKUP(B28,#REF!,3,FALSE)</f>
        <v>#REF!</v>
      </c>
      <c r="AE28" s="2" t="e">
        <f t="shared" si="18"/>
        <v>#REF!</v>
      </c>
    </row>
    <row r="29" spans="1:31" s="65" customFormat="1" ht="13.5" thickBot="1" x14ac:dyDescent="0.25">
      <c r="A29" s="25">
        <v>2</v>
      </c>
      <c r="B29" s="51"/>
      <c r="C29" s="52"/>
      <c r="D29" s="53" t="s">
        <v>54</v>
      </c>
      <c r="E29" s="54">
        <f>COUNTIF(E22:E27,"&gt;0.0")</f>
        <v>6</v>
      </c>
      <c r="F29" s="55"/>
      <c r="G29" s="56"/>
      <c r="H29" s="55"/>
      <c r="I29" s="56"/>
      <c r="J29" s="57"/>
      <c r="K29" s="58"/>
      <c r="L29" s="59"/>
      <c r="M29" s="58"/>
      <c r="N29" s="59"/>
      <c r="O29" s="57"/>
      <c r="P29" s="57"/>
      <c r="Q29" s="60"/>
      <c r="R29" s="57"/>
      <c r="S29" s="60"/>
      <c r="T29" s="57"/>
      <c r="U29" s="42"/>
      <c r="V29" s="43"/>
      <c r="W29" s="44"/>
      <c r="X29" s="45"/>
      <c r="Y29" s="44"/>
      <c r="Z29" s="45"/>
      <c r="AA29" s="46"/>
      <c r="AB29" s="183"/>
      <c r="AC29" s="36">
        <v>20</v>
      </c>
      <c r="AD29" s="47"/>
      <c r="AE29" s="2"/>
    </row>
    <row r="30" spans="1:31" ht="15.75" thickBot="1" x14ac:dyDescent="0.3">
      <c r="A30" s="25">
        <v>3</v>
      </c>
      <c r="B30" s="66" t="s">
        <v>69</v>
      </c>
      <c r="C30" s="39"/>
      <c r="D30" s="28"/>
      <c r="E30" s="67"/>
      <c r="F30" s="41"/>
      <c r="G30" s="70"/>
      <c r="H30" s="41"/>
      <c r="I30" s="70"/>
      <c r="J30" s="30"/>
      <c r="K30" s="42"/>
      <c r="L30" s="50"/>
      <c r="M30" s="42"/>
      <c r="N30" s="50"/>
      <c r="O30" s="30"/>
      <c r="P30" s="30"/>
      <c r="Q30" s="31"/>
      <c r="R30" s="30"/>
      <c r="S30" s="31"/>
      <c r="T30" s="30"/>
      <c r="U30" s="42"/>
      <c r="V30" s="43"/>
      <c r="W30" s="33"/>
      <c r="X30" s="34"/>
      <c r="Y30" s="33"/>
      <c r="Z30" s="34"/>
      <c r="AA30" s="35"/>
      <c r="AB30" s="184">
        <v>100</v>
      </c>
      <c r="AC30" s="36">
        <v>21</v>
      </c>
      <c r="AD30" s="47"/>
    </row>
    <row r="31" spans="1:31" x14ac:dyDescent="0.2">
      <c r="A31" s="25">
        <v>3</v>
      </c>
      <c r="B31" s="38" t="s">
        <v>70</v>
      </c>
      <c r="C31" s="72" t="s">
        <v>71</v>
      </c>
      <c r="D31" s="28">
        <v>3827</v>
      </c>
      <c r="E31" s="69">
        <v>35065</v>
      </c>
      <c r="F31" s="30">
        <v>45240413</v>
      </c>
      <c r="G31" s="31">
        <v>8.5522200000000002</v>
      </c>
      <c r="H31" s="30">
        <v>176085</v>
      </c>
      <c r="I31" s="31">
        <v>2.9985900000000001</v>
      </c>
      <c r="J31" s="41">
        <f t="shared" ref="J31:J36" si="21">ROUND((+F31*G31+H31*I31)/1000,0)</f>
        <v>387434</v>
      </c>
      <c r="K31" s="30">
        <v>46873807</v>
      </c>
      <c r="L31" s="31">
        <v>10.33784</v>
      </c>
      <c r="M31" s="30">
        <v>205620</v>
      </c>
      <c r="N31" s="31">
        <v>3.0037500000000001</v>
      </c>
      <c r="O31" s="41">
        <f>ROUND((+K31*L31+M31*N31)/1000,0)</f>
        <v>485192</v>
      </c>
      <c r="P31" s="30">
        <v>49843350</v>
      </c>
      <c r="Q31" s="31">
        <v>11.17259</v>
      </c>
      <c r="R31" s="30">
        <v>212535</v>
      </c>
      <c r="S31" s="31">
        <v>3.0018600000000002</v>
      </c>
      <c r="T31" s="41">
        <f>ROUND((+P31*Q31+R31*S31)/1000,0)</f>
        <v>557517</v>
      </c>
      <c r="U31" s="42">
        <f t="shared" ref="U31:U37" si="22">ROUND(+T31+O31+J31,0)</f>
        <v>1430143</v>
      </c>
      <c r="V31" s="43" t="s">
        <v>37</v>
      </c>
      <c r="W31" s="44">
        <f t="shared" ref="W31:W37" si="23">IF(V31="yes",U31,"")</f>
        <v>1430143</v>
      </c>
      <c r="X31" s="45">
        <f t="shared" ref="X31:X37" si="24">IF(V31="yes",W31/W$38,0)</f>
        <v>0.148591148697334</v>
      </c>
      <c r="Y31" s="44">
        <f t="shared" ref="Y31:Y37" si="25">IF(V31="yes",D31,"")</f>
        <v>3827</v>
      </c>
      <c r="Z31" s="45">
        <f t="shared" ref="Z31:Z37" si="26">IF(V31="yes",Y31/Y$38,0)</f>
        <v>0.27217125382262997</v>
      </c>
      <c r="AA31" s="46">
        <f t="shared" ref="AA31:AA37" si="27">(X31*0.25+Z31*0.75)</f>
        <v>0.24127622754130598</v>
      </c>
      <c r="AB31" s="183">
        <f>ROUND(+AA31*$AB$30,4)</f>
        <v>24.127600000000001</v>
      </c>
      <c r="AC31" s="36">
        <v>22</v>
      </c>
      <c r="AD31" s="47" t="e">
        <f>VLOOKUP(B31,#REF!,3,FALSE)</f>
        <v>#REF!</v>
      </c>
      <c r="AE31" s="2" t="e">
        <f t="shared" ref="AE31:AE38" si="28">EXACT(D31,AD31)</f>
        <v>#REF!</v>
      </c>
    </row>
    <row r="32" spans="1:31" x14ac:dyDescent="0.2">
      <c r="A32" s="25">
        <v>3</v>
      </c>
      <c r="B32" s="38" t="s">
        <v>72</v>
      </c>
      <c r="C32" s="72" t="s">
        <v>73</v>
      </c>
      <c r="D32" s="28">
        <v>968</v>
      </c>
      <c r="E32" s="69">
        <v>35247</v>
      </c>
      <c r="F32" s="30">
        <v>14130738</v>
      </c>
      <c r="G32" s="31">
        <v>9.4439399999999996</v>
      </c>
      <c r="H32" s="30">
        <v>54936</v>
      </c>
      <c r="I32" s="31">
        <v>0</v>
      </c>
      <c r="J32" s="41">
        <f t="shared" si="21"/>
        <v>133450</v>
      </c>
      <c r="K32" s="30">
        <v>14261261</v>
      </c>
      <c r="L32" s="31">
        <v>9.2639899999999997</v>
      </c>
      <c r="M32" s="30">
        <v>69450</v>
      </c>
      <c r="N32" s="31">
        <v>0</v>
      </c>
      <c r="O32" s="41">
        <f>ROUND((+K32*L32+M32*N32)/1000,0)</f>
        <v>132116</v>
      </c>
      <c r="P32" s="30">
        <v>14781752</v>
      </c>
      <c r="Q32" s="31">
        <v>9.4844000000000008</v>
      </c>
      <c r="R32" s="30">
        <v>71775</v>
      </c>
      <c r="S32" s="31">
        <v>0</v>
      </c>
      <c r="T32" s="41">
        <f>ROUND((+P32*Q32+R32*S32)/1000,0)</f>
        <v>140196</v>
      </c>
      <c r="U32" s="42">
        <f t="shared" si="22"/>
        <v>405762</v>
      </c>
      <c r="V32" s="43" t="s">
        <v>37</v>
      </c>
      <c r="W32" s="44">
        <f t="shared" si="23"/>
        <v>405762</v>
      </c>
      <c r="X32" s="45">
        <f t="shared" si="24"/>
        <v>4.2158470640857336E-2</v>
      </c>
      <c r="Y32" s="44">
        <f t="shared" si="25"/>
        <v>968</v>
      </c>
      <c r="Z32" s="45">
        <f t="shared" si="26"/>
        <v>6.8842898798094021E-2</v>
      </c>
      <c r="AA32" s="46">
        <f t="shared" si="27"/>
        <v>6.2171791758784851E-2</v>
      </c>
      <c r="AB32" s="183">
        <f t="shared" ref="AB32:AB37" si="29">ROUND(+AA32*$AB$30,4)</f>
        <v>6.2172000000000001</v>
      </c>
      <c r="AC32" s="36">
        <v>23</v>
      </c>
      <c r="AD32" s="47" t="e">
        <f>VLOOKUP(B32,#REF!,3,FALSE)</f>
        <v>#REF!</v>
      </c>
      <c r="AE32" s="2" t="e">
        <f t="shared" si="28"/>
        <v>#REF!</v>
      </c>
    </row>
    <row r="33" spans="1:31" x14ac:dyDescent="0.2">
      <c r="A33" s="25">
        <v>3</v>
      </c>
      <c r="B33" s="38" t="s">
        <v>74</v>
      </c>
      <c r="C33" s="73" t="s">
        <v>75</v>
      </c>
      <c r="D33" s="28">
        <v>2228</v>
      </c>
      <c r="E33" s="69">
        <v>34700</v>
      </c>
      <c r="F33" s="30">
        <v>19840968</v>
      </c>
      <c r="G33" s="31">
        <v>14.20354</v>
      </c>
      <c r="H33" s="30">
        <v>56271</v>
      </c>
      <c r="I33" s="31">
        <v>3.00332</v>
      </c>
      <c r="J33" s="41">
        <f t="shared" si="21"/>
        <v>281981</v>
      </c>
      <c r="K33" s="30">
        <v>20277970</v>
      </c>
      <c r="L33" s="31">
        <v>14.173439999999999</v>
      </c>
      <c r="M33" s="30">
        <v>66443</v>
      </c>
      <c r="N33" s="31">
        <v>3.0037500000000001</v>
      </c>
      <c r="O33" s="41">
        <f>ROUND((+K33*L33+M33*N33)/1000,0)</f>
        <v>287608</v>
      </c>
      <c r="P33" s="30">
        <v>21424325</v>
      </c>
      <c r="Q33" s="31">
        <v>14.093970000000001</v>
      </c>
      <c r="R33" s="30">
        <v>69133</v>
      </c>
      <c r="S33" s="31">
        <v>2.89297</v>
      </c>
      <c r="T33" s="41">
        <f>ROUND((+P33*Q33+R33*S33)/1000,0)</f>
        <v>302154</v>
      </c>
      <c r="U33" s="42">
        <f t="shared" si="22"/>
        <v>871743</v>
      </c>
      <c r="V33" s="43" t="s">
        <v>37</v>
      </c>
      <c r="W33" s="44">
        <f t="shared" si="23"/>
        <v>871743</v>
      </c>
      <c r="X33" s="45">
        <f t="shared" si="24"/>
        <v>9.0573665527754935E-2</v>
      </c>
      <c r="Y33" s="44">
        <f t="shared" si="25"/>
        <v>2228</v>
      </c>
      <c r="Z33" s="45">
        <f t="shared" si="26"/>
        <v>0.15845245715098499</v>
      </c>
      <c r="AA33" s="46">
        <f t="shared" si="27"/>
        <v>0.14148275924517748</v>
      </c>
      <c r="AB33" s="183">
        <f t="shared" si="29"/>
        <v>14.148300000000001</v>
      </c>
      <c r="AC33" s="36">
        <v>24</v>
      </c>
      <c r="AD33" s="47" t="e">
        <f>VLOOKUP(B33,#REF!,3,FALSE)</f>
        <v>#REF!</v>
      </c>
      <c r="AE33" s="2" t="e">
        <f t="shared" si="28"/>
        <v>#REF!</v>
      </c>
    </row>
    <row r="34" spans="1:31" x14ac:dyDescent="0.2">
      <c r="A34" s="25">
        <v>3</v>
      </c>
      <c r="B34" s="38" t="s">
        <v>76</v>
      </c>
      <c r="C34" s="72" t="s">
        <v>77</v>
      </c>
      <c r="D34" s="49">
        <v>432</v>
      </c>
      <c r="E34" s="69">
        <v>35247</v>
      </c>
      <c r="F34" s="30">
        <v>5479550</v>
      </c>
      <c r="G34" s="31">
        <v>10.5075</v>
      </c>
      <c r="H34" s="30">
        <v>0</v>
      </c>
      <c r="I34" s="31">
        <v>0</v>
      </c>
      <c r="J34" s="41">
        <f t="shared" si="21"/>
        <v>57576</v>
      </c>
      <c r="K34" s="30">
        <v>5565636</v>
      </c>
      <c r="L34" s="31">
        <v>10.58794</v>
      </c>
      <c r="M34" s="30">
        <v>0</v>
      </c>
      <c r="N34" s="31">
        <v>0</v>
      </c>
      <c r="O34" s="41">
        <f>ROUND((+K34*L34+M34*N34)/1000,0)</f>
        <v>58929</v>
      </c>
      <c r="P34" s="30">
        <v>5761791</v>
      </c>
      <c r="Q34" s="31">
        <v>11.021319999999999</v>
      </c>
      <c r="R34" s="30">
        <v>0</v>
      </c>
      <c r="S34" s="31">
        <v>0</v>
      </c>
      <c r="T34" s="41">
        <f>ROUND((+P34*Q34+R34*S34)/1000,0)</f>
        <v>63503</v>
      </c>
      <c r="U34" s="42">
        <f t="shared" si="22"/>
        <v>180008</v>
      </c>
      <c r="V34" s="43" t="s">
        <v>37</v>
      </c>
      <c r="W34" s="44">
        <f t="shared" si="23"/>
        <v>180008</v>
      </c>
      <c r="X34" s="45">
        <f t="shared" si="24"/>
        <v>1.870274195986674E-2</v>
      </c>
      <c r="Y34" s="44">
        <f t="shared" si="25"/>
        <v>432</v>
      </c>
      <c r="Z34" s="45">
        <f t="shared" si="26"/>
        <v>3.0723277149562619E-2</v>
      </c>
      <c r="AA34" s="46">
        <f t="shared" si="27"/>
        <v>2.7718143352138649E-2</v>
      </c>
      <c r="AB34" s="183">
        <f t="shared" si="29"/>
        <v>2.7717999999999998</v>
      </c>
      <c r="AC34" s="36">
        <v>25</v>
      </c>
      <c r="AD34" s="47" t="e">
        <f>VLOOKUP(B34,#REF!,3,FALSE)</f>
        <v>#REF!</v>
      </c>
      <c r="AE34" s="2" t="e">
        <f t="shared" si="28"/>
        <v>#REF!</v>
      </c>
    </row>
    <row r="35" spans="1:31" x14ac:dyDescent="0.2">
      <c r="A35" s="25">
        <v>3</v>
      </c>
      <c r="B35" s="38" t="s">
        <v>78</v>
      </c>
      <c r="C35" s="72" t="s">
        <v>79</v>
      </c>
      <c r="D35" s="28">
        <v>262</v>
      </c>
      <c r="E35" s="69">
        <v>34700</v>
      </c>
      <c r="F35" s="30">
        <v>4313607</v>
      </c>
      <c r="G35" s="31">
        <v>6.6273999999999997</v>
      </c>
      <c r="H35" s="30">
        <v>58417</v>
      </c>
      <c r="I35" s="31">
        <v>3.0037500000000001</v>
      </c>
      <c r="J35" s="41">
        <f t="shared" si="21"/>
        <v>28763</v>
      </c>
      <c r="K35" s="30">
        <v>5399034</v>
      </c>
      <c r="L35" s="31">
        <v>5.4776400000000001</v>
      </c>
      <c r="M35" s="30">
        <v>75514</v>
      </c>
      <c r="N35" s="31">
        <v>3.0037500000000001</v>
      </c>
      <c r="O35" s="41">
        <f>ROUND((+K35*L35+M35*N35)/1000,0)</f>
        <v>29801</v>
      </c>
      <c r="P35" s="30">
        <v>5789697</v>
      </c>
      <c r="Q35" s="31">
        <v>5.1931900000000004</v>
      </c>
      <c r="R35" s="30">
        <v>78031</v>
      </c>
      <c r="S35" s="31">
        <v>2.9988100000000002</v>
      </c>
      <c r="T35" s="41">
        <f>ROUND((+P35*Q35+R35*S35)/1000,0)</f>
        <v>30301</v>
      </c>
      <c r="U35" s="42">
        <f t="shared" si="22"/>
        <v>88865</v>
      </c>
      <c r="V35" s="43" t="s">
        <v>37</v>
      </c>
      <c r="W35" s="44">
        <f t="shared" si="23"/>
        <v>88865</v>
      </c>
      <c r="X35" s="45">
        <f t="shared" si="24"/>
        <v>9.2330294446000046E-3</v>
      </c>
      <c r="Y35" s="44">
        <f t="shared" si="25"/>
        <v>262</v>
      </c>
      <c r="Z35" s="45">
        <f t="shared" si="26"/>
        <v>1.8633098641632886E-2</v>
      </c>
      <c r="AA35" s="46">
        <f t="shared" si="27"/>
        <v>1.6283081342374665E-2</v>
      </c>
      <c r="AB35" s="183">
        <f t="shared" si="29"/>
        <v>1.6283000000000001</v>
      </c>
      <c r="AC35" s="36">
        <v>26</v>
      </c>
      <c r="AD35" s="47" t="e">
        <f>VLOOKUP(B35,#REF!,3,FALSE)</f>
        <v>#REF!</v>
      </c>
      <c r="AE35" s="2" t="e">
        <f t="shared" si="28"/>
        <v>#REF!</v>
      </c>
    </row>
    <row r="36" spans="1:31" x14ac:dyDescent="0.2">
      <c r="A36" s="25">
        <v>3</v>
      </c>
      <c r="B36" s="38" t="s">
        <v>80</v>
      </c>
      <c r="C36" s="72" t="s">
        <v>81</v>
      </c>
      <c r="D36" s="28">
        <v>109</v>
      </c>
      <c r="E36" s="69">
        <v>34700</v>
      </c>
      <c r="F36" s="30">
        <v>612659</v>
      </c>
      <c r="G36" s="31">
        <v>7.9538500000000001</v>
      </c>
      <c r="H36" s="30">
        <v>28816</v>
      </c>
      <c r="I36" s="31">
        <v>2.9844499999999998</v>
      </c>
      <c r="J36" s="41">
        <f t="shared" si="21"/>
        <v>4959</v>
      </c>
      <c r="K36" s="30">
        <v>585373</v>
      </c>
      <c r="L36" s="31">
        <v>8.1</v>
      </c>
      <c r="M36" s="30">
        <v>35391</v>
      </c>
      <c r="N36" s="31">
        <v>2.99512</v>
      </c>
      <c r="O36" s="41">
        <f>ROUND((+K36*L36+M36*N36)/1000,5)</f>
        <v>4847.5215900000003</v>
      </c>
      <c r="P36" s="30">
        <v>629821</v>
      </c>
      <c r="Q36" s="31">
        <v>8.1</v>
      </c>
      <c r="R36" s="30">
        <v>36824</v>
      </c>
      <c r="S36" s="31">
        <v>2.9871799999999999</v>
      </c>
      <c r="T36" s="41">
        <f>ROUND((+P36*Q36+R36*S36)/1000,5)</f>
        <v>5211.5500199999997</v>
      </c>
      <c r="U36" s="42">
        <f t="shared" si="22"/>
        <v>15018</v>
      </c>
      <c r="V36" s="43" t="s">
        <v>37</v>
      </c>
      <c r="W36" s="44">
        <f t="shared" si="23"/>
        <v>15018</v>
      </c>
      <c r="X36" s="45">
        <f t="shared" si="24"/>
        <v>1.5603627547291158E-3</v>
      </c>
      <c r="Y36" s="44">
        <f t="shared" si="25"/>
        <v>109</v>
      </c>
      <c r="Z36" s="45">
        <f t="shared" si="26"/>
        <v>7.7519379844961239E-3</v>
      </c>
      <c r="AA36" s="46">
        <f t="shared" si="27"/>
        <v>6.2040441770543717E-3</v>
      </c>
      <c r="AB36" s="183">
        <f t="shared" si="29"/>
        <v>0.62039999999999995</v>
      </c>
      <c r="AC36" s="36">
        <v>27</v>
      </c>
      <c r="AD36" s="47" t="e">
        <f>VLOOKUP(B36,#REF!,3,FALSE)</f>
        <v>#REF!</v>
      </c>
      <c r="AE36" s="2" t="e">
        <f t="shared" si="28"/>
        <v>#REF!</v>
      </c>
    </row>
    <row r="37" spans="1:31" x14ac:dyDescent="0.2">
      <c r="A37" s="25">
        <v>3</v>
      </c>
      <c r="B37" s="38" t="s">
        <v>82</v>
      </c>
      <c r="C37" s="39" t="s">
        <v>51</v>
      </c>
      <c r="D37" s="28">
        <v>6235</v>
      </c>
      <c r="E37" s="69">
        <v>35704</v>
      </c>
      <c r="F37" s="30"/>
      <c r="G37" s="70"/>
      <c r="H37" s="41"/>
      <c r="I37" s="70"/>
      <c r="J37" s="30">
        <v>2092399</v>
      </c>
      <c r="K37" s="42"/>
      <c r="L37" s="50"/>
      <c r="M37" s="42"/>
      <c r="N37" s="50"/>
      <c r="O37" s="30">
        <v>2274821</v>
      </c>
      <c r="P37" s="30"/>
      <c r="Q37" s="50"/>
      <c r="R37" s="30"/>
      <c r="S37" s="50"/>
      <c r="T37" s="30">
        <v>2265926</v>
      </c>
      <c r="U37" s="42">
        <f t="shared" si="22"/>
        <v>6633146</v>
      </c>
      <c r="V37" s="43" t="s">
        <v>37</v>
      </c>
      <c r="W37" s="44">
        <f t="shared" si="23"/>
        <v>6633146</v>
      </c>
      <c r="X37" s="45">
        <f t="shared" si="24"/>
        <v>0.6891805809748579</v>
      </c>
      <c r="Y37" s="44">
        <f t="shared" si="25"/>
        <v>6235</v>
      </c>
      <c r="Z37" s="45">
        <f t="shared" si="26"/>
        <v>0.44342507645259938</v>
      </c>
      <c r="AA37" s="46">
        <f t="shared" si="27"/>
        <v>0.50486395258316397</v>
      </c>
      <c r="AB37" s="183">
        <f t="shared" si="29"/>
        <v>50.486400000000003</v>
      </c>
      <c r="AC37" s="36">
        <v>28</v>
      </c>
      <c r="AD37" s="47" t="e">
        <f>VLOOKUP(B37,#REF!,3,FALSE)</f>
        <v>#REF!</v>
      </c>
      <c r="AE37" s="2" t="e">
        <f t="shared" si="28"/>
        <v>#REF!</v>
      </c>
    </row>
    <row r="38" spans="1:31" s="65" customFormat="1" x14ac:dyDescent="0.2">
      <c r="A38" s="25">
        <v>3</v>
      </c>
      <c r="B38" s="51" t="s">
        <v>83</v>
      </c>
      <c r="C38" s="52" t="s">
        <v>84</v>
      </c>
      <c r="D38" s="53">
        <f>SUBTOTAL(9,D31:D37)</f>
        <v>14061</v>
      </c>
      <c r="E38" s="69"/>
      <c r="F38" s="55"/>
      <c r="G38" s="56"/>
      <c r="H38" s="55"/>
      <c r="I38" s="56"/>
      <c r="J38" s="57">
        <f>SUBTOTAL(9,J31:J37)</f>
        <v>2986562</v>
      </c>
      <c r="K38" s="58"/>
      <c r="L38" s="59"/>
      <c r="M38" s="58"/>
      <c r="N38" s="59"/>
      <c r="O38" s="57">
        <f>SUBTOTAL(9,O31:O37)</f>
        <v>3273314.52159</v>
      </c>
      <c r="P38" s="57"/>
      <c r="Q38" s="60"/>
      <c r="R38" s="57"/>
      <c r="S38" s="60"/>
      <c r="T38" s="57">
        <f>SUBTOTAL(9,T31:T37)</f>
        <v>3364808.55002</v>
      </c>
      <c r="U38" s="57">
        <f>SUBTOTAL(9,U31:U37)</f>
        <v>9624685</v>
      </c>
      <c r="V38" s="43"/>
      <c r="W38" s="61">
        <f t="shared" ref="W38:AB38" si="30">SUBTOTAL(9,W31:W37)</f>
        <v>9624685</v>
      </c>
      <c r="X38" s="62">
        <f t="shared" si="30"/>
        <v>1</v>
      </c>
      <c r="Y38" s="61">
        <f t="shared" si="30"/>
        <v>14061</v>
      </c>
      <c r="Z38" s="62">
        <f t="shared" si="30"/>
        <v>1</v>
      </c>
      <c r="AA38" s="63">
        <f t="shared" si="30"/>
        <v>1</v>
      </c>
      <c r="AB38" s="64">
        <f t="shared" si="30"/>
        <v>100</v>
      </c>
      <c r="AC38" s="36">
        <v>29</v>
      </c>
      <c r="AD38" s="47" t="e">
        <f>VLOOKUP(B38,#REF!,3,FALSE)</f>
        <v>#REF!</v>
      </c>
      <c r="AE38" s="2" t="e">
        <f t="shared" si="28"/>
        <v>#REF!</v>
      </c>
    </row>
    <row r="39" spans="1:31" s="65" customFormat="1" ht="13.5" thickBot="1" x14ac:dyDescent="0.25">
      <c r="A39" s="25">
        <v>3</v>
      </c>
      <c r="B39" s="51"/>
      <c r="C39" s="52"/>
      <c r="D39" s="53" t="s">
        <v>54</v>
      </c>
      <c r="E39" s="54">
        <f>COUNTIF(E31:E37,"&gt;0.0")</f>
        <v>7</v>
      </c>
      <c r="F39" s="55"/>
      <c r="G39" s="56"/>
      <c r="H39" s="55"/>
      <c r="I39" s="56"/>
      <c r="J39" s="57"/>
      <c r="K39" s="58"/>
      <c r="L39" s="59"/>
      <c r="M39" s="58"/>
      <c r="N39" s="59"/>
      <c r="O39" s="57"/>
      <c r="P39" s="57"/>
      <c r="Q39" s="60"/>
      <c r="R39" s="57"/>
      <c r="S39" s="60"/>
      <c r="T39" s="57"/>
      <c r="U39" s="42"/>
      <c r="V39" s="43"/>
      <c r="W39" s="44"/>
      <c r="X39" s="45"/>
      <c r="Y39" s="44"/>
      <c r="Z39" s="45"/>
      <c r="AA39" s="46"/>
      <c r="AB39" s="183"/>
      <c r="AC39" s="36">
        <v>30</v>
      </c>
      <c r="AD39" s="47"/>
      <c r="AE39" s="2"/>
    </row>
    <row r="40" spans="1:31" ht="15.75" thickBot="1" x14ac:dyDescent="0.3">
      <c r="A40" s="25">
        <v>4</v>
      </c>
      <c r="B40" s="66" t="s">
        <v>85</v>
      </c>
      <c r="C40" s="72"/>
      <c r="D40" s="28"/>
      <c r="E40" s="69"/>
      <c r="F40" s="41"/>
      <c r="G40" s="70"/>
      <c r="H40" s="41"/>
      <c r="I40" s="70"/>
      <c r="J40" s="30"/>
      <c r="K40" s="42"/>
      <c r="L40" s="50"/>
      <c r="M40" s="42"/>
      <c r="N40" s="50"/>
      <c r="O40" s="30"/>
      <c r="P40" s="30"/>
      <c r="Q40" s="50"/>
      <c r="R40" s="30"/>
      <c r="S40" s="50"/>
      <c r="T40" s="30"/>
      <c r="U40" s="42"/>
      <c r="V40" s="43"/>
      <c r="W40" s="33"/>
      <c r="X40" s="34"/>
      <c r="Y40" s="33"/>
      <c r="Z40" s="34"/>
      <c r="AA40" s="34"/>
      <c r="AB40" s="184">
        <v>100</v>
      </c>
      <c r="AC40" s="36">
        <v>31</v>
      </c>
      <c r="AD40" s="47"/>
    </row>
    <row r="41" spans="1:31" x14ac:dyDescent="0.2">
      <c r="A41" s="25">
        <v>4</v>
      </c>
      <c r="B41" s="38" t="s">
        <v>86</v>
      </c>
      <c r="C41" s="39" t="s">
        <v>87</v>
      </c>
      <c r="D41" s="49">
        <v>5412</v>
      </c>
      <c r="E41" s="69">
        <v>37803</v>
      </c>
      <c r="F41" s="30">
        <v>69078774</v>
      </c>
      <c r="G41" s="31">
        <v>14.28762</v>
      </c>
      <c r="H41" s="30">
        <v>467085</v>
      </c>
      <c r="I41" s="31">
        <v>3.0037500000000001</v>
      </c>
      <c r="J41" s="41">
        <f t="shared" ref="J41:J51" si="31">ROUND((+F41*G41+H41*I41)/1000,0)</f>
        <v>988374</v>
      </c>
      <c r="K41" s="30">
        <v>74706231</v>
      </c>
      <c r="L41" s="31">
        <v>14.21491</v>
      </c>
      <c r="M41" s="30">
        <v>522895</v>
      </c>
      <c r="N41" s="31">
        <v>3.0037500000000001</v>
      </c>
      <c r="O41" s="41">
        <f>ROUND((+K41*L41+M41*N41)/1000,0)</f>
        <v>1063513</v>
      </c>
      <c r="P41" s="30">
        <v>80355092</v>
      </c>
      <c r="Q41" s="31">
        <v>13.70261</v>
      </c>
      <c r="R41" s="30">
        <v>546137</v>
      </c>
      <c r="S41" s="31">
        <v>3.0037500000000001</v>
      </c>
      <c r="T41" s="41">
        <f>ROUND((+P41*Q41+R41*S41)/1000,0)</f>
        <v>1102715</v>
      </c>
      <c r="U41" s="42">
        <f t="shared" ref="U41:U52" si="32">ROUND(+T41+O41+J41,0)</f>
        <v>3154602</v>
      </c>
      <c r="V41" s="43" t="s">
        <v>37</v>
      </c>
      <c r="W41" s="44">
        <f t="shared" ref="W41:W52" si="33">IF(V41="yes",U41,"")</f>
        <v>3154602</v>
      </c>
      <c r="X41" s="45">
        <f t="shared" ref="X41:X52" si="34">IF(V41="yes",W41/W$53,0)</f>
        <v>0.30506286441721386</v>
      </c>
      <c r="Y41" s="44">
        <f t="shared" ref="Y41:Y52" si="35">IF(V41="yes",D41,"")</f>
        <v>5412</v>
      </c>
      <c r="Z41" s="45">
        <f t="shared" ref="Z41:Z52" si="36">IF(V41="yes",Y41/Y$53,0)</f>
        <v>0.4393927092636194</v>
      </c>
      <c r="AA41" s="46">
        <f t="shared" ref="AA41:AA52" si="37">(X41*0.25+Z41*0.75)</f>
        <v>0.40581024805201804</v>
      </c>
      <c r="AB41" s="183">
        <f>ROUND(+AA41*$AB$40,2)</f>
        <v>40.58</v>
      </c>
      <c r="AC41" s="36">
        <v>32</v>
      </c>
      <c r="AD41" s="47" t="e">
        <f>VLOOKUP(B41,#REF!,3,FALSE)</f>
        <v>#REF!</v>
      </c>
      <c r="AE41" s="2" t="e">
        <f t="shared" ref="AE41:AE53" si="38">EXACT(D41,AD41)</f>
        <v>#REF!</v>
      </c>
    </row>
    <row r="42" spans="1:31" x14ac:dyDescent="0.2">
      <c r="A42" s="25">
        <v>4</v>
      </c>
      <c r="B42" s="38" t="s">
        <v>88</v>
      </c>
      <c r="C42" s="39" t="s">
        <v>89</v>
      </c>
      <c r="D42" s="28">
        <v>290</v>
      </c>
      <c r="E42" s="69">
        <v>37438</v>
      </c>
      <c r="F42" s="30">
        <v>1925842</v>
      </c>
      <c r="G42" s="74">
        <v>13.536580000000001</v>
      </c>
      <c r="H42" s="30">
        <v>309505</v>
      </c>
      <c r="I42" s="74">
        <v>3.0037500000000001</v>
      </c>
      <c r="J42" s="41">
        <f t="shared" si="31"/>
        <v>26999</v>
      </c>
      <c r="K42" s="30">
        <v>1891667</v>
      </c>
      <c r="L42" s="74">
        <v>11.3474</v>
      </c>
      <c r="M42" s="30">
        <v>340153</v>
      </c>
      <c r="N42" s="74">
        <v>3.0037500000000001</v>
      </c>
      <c r="O42" s="41">
        <f>ROUND((+K42*L42+M42*N42)/1000,0)</f>
        <v>22487</v>
      </c>
      <c r="P42" s="30">
        <v>1947154</v>
      </c>
      <c r="Q42" s="74">
        <v>12.0853</v>
      </c>
      <c r="R42" s="30">
        <v>354443</v>
      </c>
      <c r="S42" s="74">
        <v>3.0037500000000001</v>
      </c>
      <c r="T42" s="41">
        <f>ROUND((+P42*Q42+R42*S42)/1000,0)</f>
        <v>24597</v>
      </c>
      <c r="U42" s="42">
        <f t="shared" si="32"/>
        <v>74083</v>
      </c>
      <c r="V42" s="43" t="s">
        <v>37</v>
      </c>
      <c r="W42" s="44">
        <f t="shared" si="33"/>
        <v>74083</v>
      </c>
      <c r="X42" s="45">
        <f t="shared" si="34"/>
        <v>7.1641278946188635E-3</v>
      </c>
      <c r="Y42" s="44">
        <f t="shared" si="35"/>
        <v>290</v>
      </c>
      <c r="Z42" s="45">
        <f t="shared" si="36"/>
        <v>2.3544694324916782E-2</v>
      </c>
      <c r="AA42" s="46">
        <f t="shared" si="37"/>
        <v>1.9449552717342302E-2</v>
      </c>
      <c r="AB42" s="183">
        <f>ROUND(+AA42*$AB$40,2)</f>
        <v>1.94</v>
      </c>
      <c r="AC42" s="36">
        <v>33</v>
      </c>
      <c r="AD42" s="47" t="e">
        <f>VLOOKUP(B42,#REF!,3,FALSE)</f>
        <v>#REF!</v>
      </c>
      <c r="AE42" s="2" t="e">
        <f t="shared" si="38"/>
        <v>#REF!</v>
      </c>
    </row>
    <row r="43" spans="1:31" x14ac:dyDescent="0.2">
      <c r="A43" s="25">
        <v>4</v>
      </c>
      <c r="B43" s="38" t="s">
        <v>90</v>
      </c>
      <c r="C43" s="39" t="s">
        <v>91</v>
      </c>
      <c r="D43" s="28">
        <v>636</v>
      </c>
      <c r="E43" s="69">
        <v>37803</v>
      </c>
      <c r="F43" s="30">
        <v>4489068</v>
      </c>
      <c r="G43" s="74">
        <v>12.625439999999999</v>
      </c>
      <c r="H43" s="30">
        <v>223192</v>
      </c>
      <c r="I43" s="74">
        <v>3.0037500000000001</v>
      </c>
      <c r="J43" s="41">
        <f t="shared" si="31"/>
        <v>57347</v>
      </c>
      <c r="K43" s="30">
        <v>5336717</v>
      </c>
      <c r="L43" s="74">
        <v>12.435420000000001</v>
      </c>
      <c r="M43" s="30">
        <v>240398</v>
      </c>
      <c r="N43" s="31">
        <v>3.0033500000000002</v>
      </c>
      <c r="O43" s="41">
        <f>ROUND((+K43*L43+M43*N43)/1000,0)</f>
        <v>67086</v>
      </c>
      <c r="P43" s="30">
        <v>5592906</v>
      </c>
      <c r="Q43" s="31">
        <v>12.018890000000001</v>
      </c>
      <c r="R43" s="30">
        <v>236559</v>
      </c>
      <c r="S43" s="31">
        <v>3.0013700000000001</v>
      </c>
      <c r="T43" s="41">
        <f>ROUND((+P43*Q43+R43*S43)/1000,0)</f>
        <v>67931</v>
      </c>
      <c r="U43" s="42">
        <f t="shared" si="32"/>
        <v>192364</v>
      </c>
      <c r="V43" s="43" t="s">
        <v>37</v>
      </c>
      <c r="W43" s="44">
        <f t="shared" si="33"/>
        <v>192364</v>
      </c>
      <c r="X43" s="45">
        <f t="shared" si="34"/>
        <v>1.8602382440242201E-2</v>
      </c>
      <c r="Y43" s="44">
        <f t="shared" si="35"/>
        <v>636</v>
      </c>
      <c r="Z43" s="45">
        <f t="shared" si="36"/>
        <v>5.1635950312576118E-2</v>
      </c>
      <c r="AA43" s="46">
        <f t="shared" si="37"/>
        <v>4.3377558344492639E-2</v>
      </c>
      <c r="AB43" s="183">
        <f t="shared" ref="AB43:AB51" si="39">ROUND(+AA43*$AB$40,2)</f>
        <v>4.34</v>
      </c>
      <c r="AC43" s="36">
        <v>34</v>
      </c>
      <c r="AD43" s="47" t="e">
        <f>VLOOKUP(B43,#REF!,3,FALSE)</f>
        <v>#REF!</v>
      </c>
      <c r="AE43" s="2" t="e">
        <f t="shared" si="38"/>
        <v>#REF!</v>
      </c>
    </row>
    <row r="44" spans="1:31" x14ac:dyDescent="0.2">
      <c r="A44" s="25">
        <v>4</v>
      </c>
      <c r="B44" s="38" t="s">
        <v>92</v>
      </c>
      <c r="C44" s="39" t="s">
        <v>93</v>
      </c>
      <c r="D44" s="28">
        <v>607</v>
      </c>
      <c r="E44" s="69">
        <v>44927</v>
      </c>
      <c r="F44" s="30">
        <v>3528117</v>
      </c>
      <c r="G44" s="31">
        <v>15.647930000000001</v>
      </c>
      <c r="H44" s="30">
        <v>100966</v>
      </c>
      <c r="I44" s="31">
        <v>3.0037500000000001</v>
      </c>
      <c r="J44" s="41">
        <f t="shared" si="31"/>
        <v>55511</v>
      </c>
      <c r="K44" s="30">
        <v>4397591</v>
      </c>
      <c r="L44" s="31">
        <v>13.71668</v>
      </c>
      <c r="M44" s="30">
        <v>113349</v>
      </c>
      <c r="N44" s="31">
        <v>3.0037500000000001</v>
      </c>
      <c r="O44" s="41">
        <f>ROUND((+K44*L44+M44*N44)/1000,0)</f>
        <v>60661</v>
      </c>
      <c r="P44" s="30">
        <v>4614613</v>
      </c>
      <c r="Q44" s="31">
        <v>13.43</v>
      </c>
      <c r="R44" s="30">
        <v>117922</v>
      </c>
      <c r="S44" s="31">
        <v>3.0037500000000001</v>
      </c>
      <c r="T44" s="41">
        <f>ROUND((+P44*Q44+R44*S44)/1000,0)</f>
        <v>62328</v>
      </c>
      <c r="U44" s="42">
        <f t="shared" si="32"/>
        <v>178500</v>
      </c>
      <c r="V44" s="43" t="s">
        <v>37</v>
      </c>
      <c r="W44" s="44">
        <f t="shared" si="33"/>
        <v>178500</v>
      </c>
      <c r="X44" s="45">
        <f t="shared" si="34"/>
        <v>1.7261677161959789E-2</v>
      </c>
      <c r="Y44" s="44">
        <f t="shared" si="35"/>
        <v>607</v>
      </c>
      <c r="Z44" s="45">
        <f t="shared" si="36"/>
        <v>4.9281480880084438E-2</v>
      </c>
      <c r="AA44" s="46">
        <f t="shared" si="37"/>
        <v>4.1276529950553274E-2</v>
      </c>
      <c r="AB44" s="183">
        <f t="shared" si="39"/>
        <v>4.13</v>
      </c>
      <c r="AC44" s="36">
        <v>35</v>
      </c>
      <c r="AD44" s="47" t="e">
        <f>VLOOKUP(B44,#REF!,3,FALSE)</f>
        <v>#REF!</v>
      </c>
      <c r="AE44" s="2" t="e">
        <f t="shared" si="38"/>
        <v>#REF!</v>
      </c>
    </row>
    <row r="45" spans="1:31" x14ac:dyDescent="0.2">
      <c r="A45" s="25">
        <v>4</v>
      </c>
      <c r="B45" s="38" t="s">
        <v>94</v>
      </c>
      <c r="C45" s="39" t="s">
        <v>95</v>
      </c>
      <c r="D45" s="28">
        <v>322</v>
      </c>
      <c r="E45" s="69">
        <v>36342</v>
      </c>
      <c r="F45" s="30">
        <v>2368502</v>
      </c>
      <c r="G45" s="74">
        <v>11.599780000000001</v>
      </c>
      <c r="H45" s="30">
        <v>412716</v>
      </c>
      <c r="I45" s="74">
        <v>3.0037500000000001</v>
      </c>
      <c r="J45" s="41">
        <f t="shared" si="31"/>
        <v>28714</v>
      </c>
      <c r="K45" s="30">
        <v>2361711</v>
      </c>
      <c r="L45" s="74">
        <v>11.60868</v>
      </c>
      <c r="M45" s="30">
        <v>450562</v>
      </c>
      <c r="N45" s="31">
        <v>3.0037500000000001</v>
      </c>
      <c r="O45" s="41">
        <f>ROUND((+K45*L45+M45*N45)/1000,5)</f>
        <v>28769.722860000002</v>
      </c>
      <c r="P45" s="30">
        <v>2497486</v>
      </c>
      <c r="Q45" s="31">
        <v>10.529640000000001</v>
      </c>
      <c r="R45" s="30">
        <v>473074</v>
      </c>
      <c r="S45" s="31">
        <v>3.0037500000000001</v>
      </c>
      <c r="T45" s="41">
        <f>ROUND((+P45*Q45+R45*S45)/1000,5)</f>
        <v>27718.624510000001</v>
      </c>
      <c r="U45" s="42">
        <f t="shared" si="32"/>
        <v>85202</v>
      </c>
      <c r="V45" s="43" t="s">
        <v>37</v>
      </c>
      <c r="W45" s="44">
        <f t="shared" si="33"/>
        <v>85202</v>
      </c>
      <c r="X45" s="45">
        <f t="shared" si="34"/>
        <v>8.2393804904946667E-3</v>
      </c>
      <c r="Y45" s="44">
        <f t="shared" si="35"/>
        <v>322</v>
      </c>
      <c r="Z45" s="45">
        <f t="shared" si="36"/>
        <v>2.6142729560769667E-2</v>
      </c>
      <c r="AA45" s="46">
        <f t="shared" si="37"/>
        <v>2.1666892293200915E-2</v>
      </c>
      <c r="AB45" s="183">
        <f t="shared" si="39"/>
        <v>2.17</v>
      </c>
      <c r="AC45" s="36">
        <v>36</v>
      </c>
      <c r="AD45" s="47" t="e">
        <f>VLOOKUP(B45,#REF!,3,FALSE)</f>
        <v>#REF!</v>
      </c>
      <c r="AE45" s="2" t="e">
        <f t="shared" si="38"/>
        <v>#REF!</v>
      </c>
    </row>
    <row r="46" spans="1:31" x14ac:dyDescent="0.2">
      <c r="A46" s="25">
        <v>4</v>
      </c>
      <c r="B46" s="38" t="s">
        <v>96</v>
      </c>
      <c r="C46" s="39" t="s">
        <v>97</v>
      </c>
      <c r="D46" s="28">
        <v>160</v>
      </c>
      <c r="E46" s="69">
        <v>37438</v>
      </c>
      <c r="F46" s="30">
        <v>779111</v>
      </c>
      <c r="G46" s="31">
        <v>8.1</v>
      </c>
      <c r="H46" s="30">
        <v>236254</v>
      </c>
      <c r="I46" s="74">
        <v>3.0037500000000001</v>
      </c>
      <c r="J46" s="41">
        <f t="shared" si="31"/>
        <v>7020</v>
      </c>
      <c r="K46" s="30">
        <v>794308</v>
      </c>
      <c r="L46" s="31">
        <v>8.1</v>
      </c>
      <c r="M46" s="30">
        <v>254025</v>
      </c>
      <c r="N46" s="31">
        <v>3.0037500000000001</v>
      </c>
      <c r="O46" s="41">
        <f t="shared" ref="O46:O51" si="40">ROUND((+K46*L46+M46*N46)/1000,0)</f>
        <v>7197</v>
      </c>
      <c r="P46" s="30">
        <v>826053</v>
      </c>
      <c r="Q46" s="31">
        <v>8.0987500000000008</v>
      </c>
      <c r="R46" s="30">
        <v>264656</v>
      </c>
      <c r="S46" s="31">
        <v>3.0037500000000001</v>
      </c>
      <c r="T46" s="41">
        <f>ROUND((+P46*Q46+R46*S46)/1000,5)</f>
        <v>7484.9571900000001</v>
      </c>
      <c r="U46" s="42">
        <f t="shared" si="32"/>
        <v>21702</v>
      </c>
      <c r="V46" s="43" t="s">
        <v>37</v>
      </c>
      <c r="W46" s="44">
        <f t="shared" si="33"/>
        <v>21702</v>
      </c>
      <c r="X46" s="45">
        <f t="shared" si="34"/>
        <v>2.0986718082288591E-3</v>
      </c>
      <c r="Y46" s="44">
        <f t="shared" si="35"/>
        <v>160</v>
      </c>
      <c r="Z46" s="45">
        <f t="shared" si="36"/>
        <v>1.2990176179264431E-2</v>
      </c>
      <c r="AA46" s="46">
        <f t="shared" si="37"/>
        <v>1.0267300086505539E-2</v>
      </c>
      <c r="AB46" s="183">
        <f t="shared" si="39"/>
        <v>1.03</v>
      </c>
      <c r="AC46" s="36">
        <v>37</v>
      </c>
      <c r="AD46" s="47" t="e">
        <f>VLOOKUP(B46,#REF!,3,FALSE)</f>
        <v>#REF!</v>
      </c>
      <c r="AE46" s="2" t="e">
        <f t="shared" si="38"/>
        <v>#REF!</v>
      </c>
    </row>
    <row r="47" spans="1:31" x14ac:dyDescent="0.2">
      <c r="A47" s="25">
        <v>4</v>
      </c>
      <c r="B47" s="38" t="s">
        <v>98</v>
      </c>
      <c r="C47" s="39" t="s">
        <v>99</v>
      </c>
      <c r="D47" s="28">
        <v>68</v>
      </c>
      <c r="E47" s="69">
        <v>37987</v>
      </c>
      <c r="F47" s="30">
        <v>573443</v>
      </c>
      <c r="G47" s="31">
        <v>8.1</v>
      </c>
      <c r="H47" s="30">
        <v>38428</v>
      </c>
      <c r="I47" s="31">
        <v>3.0037500000000001</v>
      </c>
      <c r="J47" s="41">
        <f t="shared" si="31"/>
        <v>4760</v>
      </c>
      <c r="K47" s="30">
        <v>621737</v>
      </c>
      <c r="L47" s="31">
        <v>5.7821899999999999</v>
      </c>
      <c r="M47" s="30">
        <v>41394</v>
      </c>
      <c r="N47" s="31">
        <v>0</v>
      </c>
      <c r="O47" s="41">
        <f t="shared" si="40"/>
        <v>3595</v>
      </c>
      <c r="P47" s="30">
        <v>651597</v>
      </c>
      <c r="Q47" s="31">
        <v>0</v>
      </c>
      <c r="R47" s="30">
        <v>43069</v>
      </c>
      <c r="S47" s="31">
        <v>0</v>
      </c>
      <c r="T47" s="41">
        <f>ROUND((+P47*Q47+R47*S47)/1000,0)</f>
        <v>0</v>
      </c>
      <c r="U47" s="42">
        <f t="shared" si="32"/>
        <v>8355</v>
      </c>
      <c r="V47" s="43" t="s">
        <v>37</v>
      </c>
      <c r="W47" s="44">
        <f t="shared" si="33"/>
        <v>8355</v>
      </c>
      <c r="X47" s="45">
        <f t="shared" si="34"/>
        <v>8.0796253606820194E-4</v>
      </c>
      <c r="Y47" s="44">
        <f t="shared" si="35"/>
        <v>68</v>
      </c>
      <c r="Z47" s="45">
        <f t="shared" si="36"/>
        <v>5.5208248761873836E-3</v>
      </c>
      <c r="AA47" s="46">
        <f t="shared" si="37"/>
        <v>4.3426092911575884E-3</v>
      </c>
      <c r="AB47" s="183">
        <f t="shared" si="39"/>
        <v>0.43</v>
      </c>
      <c r="AC47" s="36">
        <v>38</v>
      </c>
      <c r="AD47" s="47" t="e">
        <f>VLOOKUP(B47,#REF!,3,FALSE)</f>
        <v>#REF!</v>
      </c>
      <c r="AE47" s="2" t="e">
        <f t="shared" si="38"/>
        <v>#REF!</v>
      </c>
    </row>
    <row r="48" spans="1:31" x14ac:dyDescent="0.2">
      <c r="A48" s="25">
        <v>4</v>
      </c>
      <c r="B48" s="38" t="s">
        <v>100</v>
      </c>
      <c r="C48" s="39" t="s">
        <v>101</v>
      </c>
      <c r="D48" s="28">
        <v>59</v>
      </c>
      <c r="E48" s="69">
        <v>36342</v>
      </c>
      <c r="F48" s="30">
        <v>513586</v>
      </c>
      <c r="G48" s="74">
        <v>1.75238</v>
      </c>
      <c r="H48" s="30">
        <v>145692</v>
      </c>
      <c r="I48" s="74">
        <v>0</v>
      </c>
      <c r="J48" s="41">
        <f t="shared" si="31"/>
        <v>900</v>
      </c>
      <c r="K48" s="30">
        <v>519018</v>
      </c>
      <c r="L48" s="74">
        <v>1.8303799999999999</v>
      </c>
      <c r="M48" s="30">
        <v>156949</v>
      </c>
      <c r="N48" s="31">
        <v>0</v>
      </c>
      <c r="O48" s="41">
        <f t="shared" si="40"/>
        <v>950</v>
      </c>
      <c r="P48" s="30">
        <v>539270</v>
      </c>
      <c r="Q48" s="31">
        <v>1.8914500000000001</v>
      </c>
      <c r="R48" s="30">
        <v>163306</v>
      </c>
      <c r="S48" s="31">
        <v>0</v>
      </c>
      <c r="T48" s="41">
        <f>ROUND((+P48*Q48+R48*S48)/1000,0)</f>
        <v>1020</v>
      </c>
      <c r="U48" s="42">
        <f t="shared" si="32"/>
        <v>2870</v>
      </c>
      <c r="V48" s="43" t="s">
        <v>37</v>
      </c>
      <c r="W48" s="44">
        <f t="shared" si="33"/>
        <v>2870</v>
      </c>
      <c r="X48" s="45">
        <f t="shared" si="34"/>
        <v>2.7754069162366719E-4</v>
      </c>
      <c r="Y48" s="44">
        <f t="shared" si="35"/>
        <v>59</v>
      </c>
      <c r="Z48" s="45">
        <f t="shared" si="36"/>
        <v>4.7901274661037588E-3</v>
      </c>
      <c r="AA48" s="46">
        <f t="shared" si="37"/>
        <v>3.6619807724837363E-3</v>
      </c>
      <c r="AB48" s="183">
        <f t="shared" si="39"/>
        <v>0.37</v>
      </c>
      <c r="AC48" s="36">
        <v>39</v>
      </c>
      <c r="AD48" s="47" t="e">
        <f>VLOOKUP(B48,#REF!,3,FALSE)</f>
        <v>#REF!</v>
      </c>
      <c r="AE48" s="2" t="e">
        <f t="shared" si="38"/>
        <v>#REF!</v>
      </c>
    </row>
    <row r="49" spans="1:31" x14ac:dyDescent="0.2">
      <c r="A49" s="25">
        <v>4</v>
      </c>
      <c r="B49" s="38" t="s">
        <v>102</v>
      </c>
      <c r="C49" s="39" t="s">
        <v>103</v>
      </c>
      <c r="D49" s="28">
        <v>43</v>
      </c>
      <c r="E49" s="69">
        <v>39448</v>
      </c>
      <c r="F49" s="30">
        <v>428295</v>
      </c>
      <c r="G49" s="31">
        <v>0</v>
      </c>
      <c r="H49" s="30">
        <v>10138</v>
      </c>
      <c r="I49" s="31">
        <v>0</v>
      </c>
      <c r="J49" s="41">
        <f>ROUND((+F49*G49+H49*I49)/1000,0)</f>
        <v>0</v>
      </c>
      <c r="K49" s="30">
        <v>414558</v>
      </c>
      <c r="L49" s="31">
        <v>0</v>
      </c>
      <c r="M49" s="30">
        <v>10921</v>
      </c>
      <c r="N49" s="31">
        <v>0</v>
      </c>
      <c r="O49" s="41">
        <f t="shared" si="40"/>
        <v>0</v>
      </c>
      <c r="P49" s="30">
        <v>430569</v>
      </c>
      <c r="Q49" s="31">
        <v>0</v>
      </c>
      <c r="R49" s="30">
        <v>11363</v>
      </c>
      <c r="S49" s="31">
        <v>0</v>
      </c>
      <c r="T49" s="41">
        <f>ROUND((+P49*Q49+R49*S49)/1000,0)</f>
        <v>0</v>
      </c>
      <c r="U49" s="42">
        <f t="shared" si="32"/>
        <v>0</v>
      </c>
      <c r="V49" s="43" t="s">
        <v>37</v>
      </c>
      <c r="W49" s="44">
        <f t="shared" si="33"/>
        <v>0</v>
      </c>
      <c r="X49" s="45">
        <f t="shared" si="34"/>
        <v>0</v>
      </c>
      <c r="Y49" s="44">
        <f t="shared" si="35"/>
        <v>43</v>
      </c>
      <c r="Z49" s="45">
        <f t="shared" si="36"/>
        <v>3.4911098481773158E-3</v>
      </c>
      <c r="AA49" s="46">
        <f t="shared" si="37"/>
        <v>2.6183323861329868E-3</v>
      </c>
      <c r="AB49" s="183">
        <f t="shared" si="39"/>
        <v>0.26</v>
      </c>
      <c r="AC49" s="36">
        <v>40</v>
      </c>
      <c r="AD49" s="47" t="e">
        <f>VLOOKUP(B49,#REF!,3,FALSE)</f>
        <v>#REF!</v>
      </c>
      <c r="AE49" s="2" t="e">
        <f t="shared" si="38"/>
        <v>#REF!</v>
      </c>
    </row>
    <row r="50" spans="1:31" x14ac:dyDescent="0.2">
      <c r="A50" s="25">
        <v>4</v>
      </c>
      <c r="B50" s="38" t="s">
        <v>104</v>
      </c>
      <c r="C50" s="39" t="s">
        <v>105</v>
      </c>
      <c r="D50" s="28">
        <v>28</v>
      </c>
      <c r="E50" s="69">
        <v>37987</v>
      </c>
      <c r="F50" s="30">
        <v>281875</v>
      </c>
      <c r="G50" s="74">
        <v>8.0070899999999998</v>
      </c>
      <c r="H50" s="30">
        <v>52692</v>
      </c>
      <c r="I50" s="74">
        <v>3.0037500000000001</v>
      </c>
      <c r="J50" s="41">
        <f t="shared" si="31"/>
        <v>2415</v>
      </c>
      <c r="K50" s="30">
        <v>295053</v>
      </c>
      <c r="L50" s="74">
        <v>8.0155100000000008</v>
      </c>
      <c r="M50" s="30">
        <v>55231</v>
      </c>
      <c r="N50" s="74">
        <v>3.0037500000000001</v>
      </c>
      <c r="O50" s="41">
        <f t="shared" si="40"/>
        <v>2531</v>
      </c>
      <c r="P50" s="30">
        <v>313010</v>
      </c>
      <c r="Q50" s="74">
        <v>8.01891</v>
      </c>
      <c r="R50" s="30">
        <v>56546</v>
      </c>
      <c r="S50" s="74">
        <v>3.0037500000000001</v>
      </c>
      <c r="T50" s="41">
        <f>ROUND((+P50*Q50+R50*S50)/1000,0)</f>
        <v>2680</v>
      </c>
      <c r="U50" s="42">
        <f t="shared" si="32"/>
        <v>7626</v>
      </c>
      <c r="V50" s="43" t="s">
        <v>37</v>
      </c>
      <c r="W50" s="44">
        <f t="shared" si="33"/>
        <v>7626</v>
      </c>
      <c r="X50" s="45">
        <f t="shared" si="34"/>
        <v>7.3746526631431573E-4</v>
      </c>
      <c r="Y50" s="44">
        <f t="shared" si="35"/>
        <v>28</v>
      </c>
      <c r="Z50" s="45">
        <f t="shared" si="36"/>
        <v>2.2732808313712756E-3</v>
      </c>
      <c r="AA50" s="46">
        <f t="shared" si="37"/>
        <v>1.8893269401070356E-3</v>
      </c>
      <c r="AB50" s="183">
        <f t="shared" si="39"/>
        <v>0.19</v>
      </c>
      <c r="AC50" s="36">
        <v>41</v>
      </c>
      <c r="AD50" s="47" t="e">
        <f>VLOOKUP(B50,#REF!,3,FALSE)</f>
        <v>#REF!</v>
      </c>
      <c r="AE50" s="2" t="e">
        <f t="shared" si="38"/>
        <v>#REF!</v>
      </c>
    </row>
    <row r="51" spans="1:31" x14ac:dyDescent="0.2">
      <c r="A51" s="25">
        <v>4</v>
      </c>
      <c r="B51" s="38" t="s">
        <v>106</v>
      </c>
      <c r="C51" s="39" t="s">
        <v>107</v>
      </c>
      <c r="D51" s="28">
        <v>75</v>
      </c>
      <c r="E51" s="69">
        <v>37438</v>
      </c>
      <c r="F51" s="30">
        <v>551055</v>
      </c>
      <c r="G51" s="74">
        <v>5.0811599999999997</v>
      </c>
      <c r="H51" s="30">
        <v>113903</v>
      </c>
      <c r="I51" s="74">
        <v>0</v>
      </c>
      <c r="J51" s="41">
        <f t="shared" si="31"/>
        <v>2800</v>
      </c>
      <c r="K51" s="30">
        <v>626412</v>
      </c>
      <c r="L51" s="31">
        <v>8.1</v>
      </c>
      <c r="M51" s="30">
        <v>122701</v>
      </c>
      <c r="N51" s="31">
        <v>0</v>
      </c>
      <c r="O51" s="41">
        <f t="shared" si="40"/>
        <v>5074</v>
      </c>
      <c r="P51" s="30">
        <v>660204</v>
      </c>
      <c r="Q51" s="31">
        <v>8.1</v>
      </c>
      <c r="R51" s="30">
        <v>127672</v>
      </c>
      <c r="S51" s="31">
        <v>0</v>
      </c>
      <c r="T51" s="41">
        <f>ROUND((+P51*Q51+R51*S51)/1000,0)</f>
        <v>5348</v>
      </c>
      <c r="U51" s="42">
        <f t="shared" si="32"/>
        <v>13222</v>
      </c>
      <c r="V51" s="43" t="s">
        <v>37</v>
      </c>
      <c r="W51" s="44">
        <f t="shared" si="33"/>
        <v>13222</v>
      </c>
      <c r="X51" s="45">
        <f t="shared" si="34"/>
        <v>1.2786212629435985E-3</v>
      </c>
      <c r="Y51" s="44">
        <f t="shared" si="35"/>
        <v>75</v>
      </c>
      <c r="Z51" s="45">
        <f t="shared" si="36"/>
        <v>6.0891450840302019E-3</v>
      </c>
      <c r="AA51" s="46">
        <f t="shared" si="37"/>
        <v>4.8865141287585505E-3</v>
      </c>
      <c r="AB51" s="183">
        <f t="shared" si="39"/>
        <v>0.49</v>
      </c>
      <c r="AC51" s="36">
        <v>42</v>
      </c>
      <c r="AD51" s="47" t="e">
        <f>VLOOKUP(B51,#REF!,3,FALSE)</f>
        <v>#REF!</v>
      </c>
      <c r="AE51" s="2" t="e">
        <f t="shared" si="38"/>
        <v>#REF!</v>
      </c>
    </row>
    <row r="52" spans="1:31" x14ac:dyDescent="0.2">
      <c r="A52" s="25">
        <v>4</v>
      </c>
      <c r="B52" s="38" t="s">
        <v>108</v>
      </c>
      <c r="C52" s="39" t="s">
        <v>51</v>
      </c>
      <c r="D52" s="28">
        <v>4617</v>
      </c>
      <c r="E52" s="69">
        <v>37987</v>
      </c>
      <c r="F52" s="30"/>
      <c r="G52" s="70"/>
      <c r="H52" s="41"/>
      <c r="I52" s="70"/>
      <c r="J52" s="30">
        <v>1867079</v>
      </c>
      <c r="K52" s="42"/>
      <c r="L52" s="50"/>
      <c r="M52" s="42"/>
      <c r="N52" s="50"/>
      <c r="O52" s="30">
        <v>2288732</v>
      </c>
      <c r="P52" s="30"/>
      <c r="Q52" s="31"/>
      <c r="R52" s="30"/>
      <c r="S52" s="31"/>
      <c r="T52" s="30">
        <v>2446489</v>
      </c>
      <c r="U52" s="42">
        <f t="shared" si="32"/>
        <v>6602300</v>
      </c>
      <c r="V52" s="43" t="s">
        <v>37</v>
      </c>
      <c r="W52" s="44">
        <f t="shared" si="33"/>
        <v>6602300</v>
      </c>
      <c r="X52" s="45">
        <f t="shared" si="34"/>
        <v>0.63846930603029195</v>
      </c>
      <c r="Y52" s="44">
        <f t="shared" si="35"/>
        <v>4617</v>
      </c>
      <c r="Z52" s="45">
        <f t="shared" si="36"/>
        <v>0.37484777137289926</v>
      </c>
      <c r="AA52" s="46">
        <f t="shared" si="37"/>
        <v>0.44075315503724743</v>
      </c>
      <c r="AB52" s="183">
        <f>ROUND(+AA52*$AB$40,2)</f>
        <v>44.08</v>
      </c>
      <c r="AC52" s="36">
        <v>43</v>
      </c>
      <c r="AD52" s="47" t="e">
        <f>VLOOKUP(B52,#REF!,3,FALSE)</f>
        <v>#REF!</v>
      </c>
      <c r="AE52" s="2" t="e">
        <f t="shared" si="38"/>
        <v>#REF!</v>
      </c>
    </row>
    <row r="53" spans="1:31" s="65" customFormat="1" x14ac:dyDescent="0.2">
      <c r="A53" s="25">
        <v>4</v>
      </c>
      <c r="B53" s="51" t="s">
        <v>109</v>
      </c>
      <c r="C53" s="52" t="s">
        <v>110</v>
      </c>
      <c r="D53" s="71">
        <f>SUBTOTAL(9,D41:D52)</f>
        <v>12317</v>
      </c>
      <c r="E53" s="69"/>
      <c r="F53" s="55"/>
      <c r="G53" s="56"/>
      <c r="H53" s="55"/>
      <c r="I53" s="56"/>
      <c r="J53" s="57">
        <f>SUBTOTAL(9,J41:J52)</f>
        <v>3041919</v>
      </c>
      <c r="K53" s="58"/>
      <c r="L53" s="59"/>
      <c r="M53" s="58"/>
      <c r="N53" s="59"/>
      <c r="O53" s="57">
        <f>SUBTOTAL(9,O41:O52)</f>
        <v>3550595.7228600001</v>
      </c>
      <c r="P53" s="57"/>
      <c r="Q53" s="60"/>
      <c r="R53" s="57"/>
      <c r="S53" s="60"/>
      <c r="T53" s="57">
        <f>SUBTOTAL(9,T41:T52)</f>
        <v>3748311.5817</v>
      </c>
      <c r="U53" s="57">
        <f>SUBTOTAL(9,U41:U52)</f>
        <v>10340826</v>
      </c>
      <c r="V53" s="43"/>
      <c r="W53" s="61">
        <f t="shared" ref="W53:AB53" si="41">SUBTOTAL(9,W41:W52)</f>
        <v>10340826</v>
      </c>
      <c r="X53" s="62">
        <f t="shared" si="41"/>
        <v>1</v>
      </c>
      <c r="Y53" s="61">
        <f t="shared" si="41"/>
        <v>12317</v>
      </c>
      <c r="Z53" s="62">
        <f t="shared" si="41"/>
        <v>1.0000000000000002</v>
      </c>
      <c r="AA53" s="63">
        <f t="shared" si="41"/>
        <v>1</v>
      </c>
      <c r="AB53" s="64">
        <f t="shared" si="41"/>
        <v>100.00999999999999</v>
      </c>
      <c r="AC53" s="36">
        <v>44</v>
      </c>
      <c r="AD53" s="47" t="e">
        <f>VLOOKUP(B53,#REF!,3,FALSE)</f>
        <v>#REF!</v>
      </c>
      <c r="AE53" s="2" t="e">
        <f t="shared" si="38"/>
        <v>#REF!</v>
      </c>
    </row>
    <row r="54" spans="1:31" s="65" customFormat="1" ht="13.5" thickBot="1" x14ac:dyDescent="0.25">
      <c r="A54" s="25">
        <v>4</v>
      </c>
      <c r="B54" s="51"/>
      <c r="C54" s="52"/>
      <c r="D54" s="53" t="s">
        <v>54</v>
      </c>
      <c r="E54" s="54">
        <f>COUNTIF(E41:E52,"&gt;0.0")</f>
        <v>12</v>
      </c>
      <c r="F54" s="55"/>
      <c r="G54" s="56"/>
      <c r="H54" s="55"/>
      <c r="I54" s="56"/>
      <c r="J54" s="57"/>
      <c r="K54" s="58"/>
      <c r="L54" s="59"/>
      <c r="M54" s="58"/>
      <c r="N54" s="59"/>
      <c r="O54" s="57"/>
      <c r="P54" s="57"/>
      <c r="Q54" s="60"/>
      <c r="R54" s="57"/>
      <c r="S54" s="60"/>
      <c r="T54" s="57"/>
      <c r="U54" s="42"/>
      <c r="V54" s="43"/>
      <c r="W54" s="44"/>
      <c r="X54" s="45"/>
      <c r="Y54" s="44"/>
      <c r="Z54" s="45"/>
      <c r="AA54" s="46"/>
      <c r="AB54" s="183"/>
      <c r="AC54" s="36">
        <v>45</v>
      </c>
      <c r="AD54" s="47"/>
      <c r="AE54" s="2"/>
    </row>
    <row r="55" spans="1:31" ht="15.75" thickBot="1" x14ac:dyDescent="0.3">
      <c r="A55" s="25">
        <v>5</v>
      </c>
      <c r="B55" s="66" t="s">
        <v>111</v>
      </c>
      <c r="C55" s="75"/>
      <c r="D55" s="49"/>
      <c r="E55" s="69"/>
      <c r="F55" s="41"/>
      <c r="G55" s="70"/>
      <c r="H55" s="41"/>
      <c r="I55" s="70"/>
      <c r="J55" s="30"/>
      <c r="K55" s="42"/>
      <c r="L55" s="50"/>
      <c r="M55" s="42"/>
      <c r="N55" s="50"/>
      <c r="O55" s="30"/>
      <c r="P55" s="30"/>
      <c r="Q55" s="31"/>
      <c r="R55" s="30"/>
      <c r="S55" s="31"/>
      <c r="T55" s="30"/>
      <c r="U55" s="42"/>
      <c r="V55" s="43"/>
      <c r="W55" s="33"/>
      <c r="X55" s="34"/>
      <c r="Y55" s="33"/>
      <c r="Z55" s="34"/>
      <c r="AA55" s="35"/>
      <c r="AB55" s="184">
        <v>100</v>
      </c>
      <c r="AC55" s="36">
        <v>46</v>
      </c>
      <c r="AD55" s="47"/>
    </row>
    <row r="56" spans="1:31" x14ac:dyDescent="0.2">
      <c r="A56" s="25">
        <v>5</v>
      </c>
      <c r="B56" s="76" t="s">
        <v>112</v>
      </c>
      <c r="C56" s="72" t="s">
        <v>113</v>
      </c>
      <c r="D56" s="28">
        <v>2053</v>
      </c>
      <c r="E56" s="69">
        <v>37073</v>
      </c>
      <c r="F56" s="42">
        <v>36149378</v>
      </c>
      <c r="G56" s="77">
        <v>11.73535</v>
      </c>
      <c r="H56" s="42">
        <v>183848</v>
      </c>
      <c r="I56" s="77">
        <v>3.0037500000000001</v>
      </c>
      <c r="J56" s="41">
        <f>ROUND((+F56*G56+H56*I56)/1000,0)</f>
        <v>424778</v>
      </c>
      <c r="K56" s="42">
        <v>41394412</v>
      </c>
      <c r="L56" s="77">
        <v>12.913410000000001</v>
      </c>
      <c r="M56" s="42">
        <v>216235</v>
      </c>
      <c r="N56" s="77">
        <v>3.0037500000000001</v>
      </c>
      <c r="O56" s="41">
        <f>ROUND((+K56*L56+M56*N56)/1000,0)</f>
        <v>535193</v>
      </c>
      <c r="P56" s="42">
        <v>43649551</v>
      </c>
      <c r="Q56" s="77">
        <v>11.486829999999999</v>
      </c>
      <c r="R56" s="42">
        <v>332384</v>
      </c>
      <c r="S56" s="77">
        <v>3.0025499999999998</v>
      </c>
      <c r="T56" s="41">
        <f>ROUND((+P56*Q56+R56*S56)/1000,0)</f>
        <v>502393</v>
      </c>
      <c r="U56" s="42">
        <f t="shared" ref="U56:U61" si="42">ROUND(+T56+O56+J56,0)</f>
        <v>1462364</v>
      </c>
      <c r="V56" s="43" t="s">
        <v>37</v>
      </c>
      <c r="W56" s="44">
        <f t="shared" ref="W56:W61" si="43">IF(V56="yes",U56,"")</f>
        <v>1462364</v>
      </c>
      <c r="X56" s="45">
        <f t="shared" ref="X56:X61" si="44">IF(V56="yes",W56/W$62,0)</f>
        <v>0.20843593373444175</v>
      </c>
      <c r="Y56" s="44">
        <f t="shared" ref="Y56:Y61" si="45">IF(V56="yes",D56,"")</f>
        <v>2053</v>
      </c>
      <c r="Z56" s="45">
        <f t="shared" ref="Z56:Z61" si="46">IF(V56="yes",Y56/Y$62,0)</f>
        <v>0.36182587240042297</v>
      </c>
      <c r="AA56" s="46">
        <f t="shared" ref="AA56:AA61" si="47">(X56*0.25+Z56*0.75)</f>
        <v>0.32347838773392762</v>
      </c>
      <c r="AB56" s="183">
        <f>ROUND(+AA56*$AB$55,2)</f>
        <v>32.35</v>
      </c>
      <c r="AC56" s="36">
        <v>47</v>
      </c>
      <c r="AD56" s="47" t="e">
        <f>VLOOKUP(B56,#REF!,3,FALSE)</f>
        <v>#REF!</v>
      </c>
      <c r="AE56" s="2" t="e">
        <f t="shared" ref="AE56:AE62" si="48">EXACT(D56,AD56)</f>
        <v>#REF!</v>
      </c>
    </row>
    <row r="57" spans="1:31" x14ac:dyDescent="0.2">
      <c r="A57" s="25">
        <v>5</v>
      </c>
      <c r="B57" s="76" t="s">
        <v>114</v>
      </c>
      <c r="C57" s="72" t="s">
        <v>115</v>
      </c>
      <c r="D57" s="49">
        <v>787</v>
      </c>
      <c r="E57" s="69">
        <v>37622</v>
      </c>
      <c r="F57" s="42">
        <v>9906914</v>
      </c>
      <c r="G57" s="77">
        <v>10.43675</v>
      </c>
      <c r="H57" s="42">
        <v>134631</v>
      </c>
      <c r="I57" s="77">
        <v>3.0037500000000001</v>
      </c>
      <c r="J57" s="41">
        <f>ROUND((+F57*G57+H57*I57)/1000,0)</f>
        <v>103800</v>
      </c>
      <c r="K57" s="42">
        <v>10153775</v>
      </c>
      <c r="L57" s="77">
        <v>9.3723299999999998</v>
      </c>
      <c r="M57" s="42">
        <v>140405</v>
      </c>
      <c r="N57" s="77">
        <v>2.9984700000000002</v>
      </c>
      <c r="O57" s="41">
        <f>ROUND((+K57*L57+M57*N57)/1000,0)</f>
        <v>95586</v>
      </c>
      <c r="P57" s="42">
        <v>10675253</v>
      </c>
      <c r="Q57" s="77">
        <v>10.72542</v>
      </c>
      <c r="R57" s="42">
        <v>146615</v>
      </c>
      <c r="S57" s="77">
        <v>2.99424</v>
      </c>
      <c r="T57" s="41">
        <f>ROUND((+P57*Q57+R57*S57)/1000,0)</f>
        <v>114936</v>
      </c>
      <c r="U57" s="42">
        <f t="shared" si="42"/>
        <v>314322</v>
      </c>
      <c r="V57" s="43" t="s">
        <v>37</v>
      </c>
      <c r="W57" s="44">
        <f t="shared" si="43"/>
        <v>314322</v>
      </c>
      <c r="X57" s="45">
        <f t="shared" si="44"/>
        <v>4.480143080879808E-2</v>
      </c>
      <c r="Y57" s="44">
        <f t="shared" si="45"/>
        <v>787</v>
      </c>
      <c r="Z57" s="45">
        <f t="shared" si="46"/>
        <v>0.13870285512865704</v>
      </c>
      <c r="AA57" s="46">
        <f t="shared" si="47"/>
        <v>0.1152274990486923</v>
      </c>
      <c r="AB57" s="183">
        <f t="shared" ref="AB57:AB61" si="49">ROUND(+AA57*$AB$55,2)</f>
        <v>11.52</v>
      </c>
      <c r="AC57" s="36">
        <v>48</v>
      </c>
      <c r="AD57" s="47" t="e">
        <f>VLOOKUP(B57,#REF!,3,FALSE)</f>
        <v>#REF!</v>
      </c>
      <c r="AE57" s="2" t="e">
        <f t="shared" si="48"/>
        <v>#REF!</v>
      </c>
    </row>
    <row r="58" spans="1:31" x14ac:dyDescent="0.2">
      <c r="A58" s="25">
        <v>5</v>
      </c>
      <c r="B58" s="76" t="s">
        <v>116</v>
      </c>
      <c r="C58" s="72" t="s">
        <v>117</v>
      </c>
      <c r="D58" s="28">
        <v>143</v>
      </c>
      <c r="E58" s="69">
        <v>36161</v>
      </c>
      <c r="F58" s="42">
        <v>921307</v>
      </c>
      <c r="G58" s="77">
        <v>14.350199999999999</v>
      </c>
      <c r="H58" s="42">
        <v>152305</v>
      </c>
      <c r="I58" s="77">
        <v>3.0037500000000001</v>
      </c>
      <c r="J58" s="41">
        <f>ROUND((+F58*G58+H58*I58)/1000,0)</f>
        <v>13678</v>
      </c>
      <c r="K58" s="42">
        <v>1008380</v>
      </c>
      <c r="L58" s="77">
        <v>13.542389999999999</v>
      </c>
      <c r="M58" s="42">
        <v>154176</v>
      </c>
      <c r="N58" s="77">
        <v>2.6528100000000001</v>
      </c>
      <c r="O58" s="41">
        <f>ROUND((+K58*L58+M58*N58)/1000,0)</f>
        <v>14065</v>
      </c>
      <c r="P58" s="42">
        <v>1036819</v>
      </c>
      <c r="Q58" s="77">
        <v>9.4348500000000008</v>
      </c>
      <c r="R58" s="42">
        <v>160421</v>
      </c>
      <c r="S58" s="77">
        <v>2.6528100000000001</v>
      </c>
      <c r="T58" s="41">
        <f>ROUND((+P58*Q58+R58*S58)/1000,0)</f>
        <v>10208</v>
      </c>
      <c r="U58" s="42">
        <f t="shared" si="42"/>
        <v>37951</v>
      </c>
      <c r="V58" s="43" t="s">
        <v>37</v>
      </c>
      <c r="W58" s="44">
        <f t="shared" si="43"/>
        <v>37951</v>
      </c>
      <c r="X58" s="45">
        <f t="shared" si="44"/>
        <v>5.4092907929597549E-3</v>
      </c>
      <c r="Y58" s="44">
        <f t="shared" si="45"/>
        <v>143</v>
      </c>
      <c r="Z58" s="45">
        <f t="shared" si="46"/>
        <v>2.5202678886147339E-2</v>
      </c>
      <c r="AA58" s="46">
        <f t="shared" si="47"/>
        <v>2.0254331862850441E-2</v>
      </c>
      <c r="AB58" s="183">
        <f t="shared" si="49"/>
        <v>2.0299999999999998</v>
      </c>
      <c r="AC58" s="36">
        <v>49</v>
      </c>
      <c r="AD58" s="47" t="e">
        <f>VLOOKUP(B58,#REF!,3,FALSE)</f>
        <v>#REF!</v>
      </c>
      <c r="AE58" s="2" t="e">
        <f t="shared" si="48"/>
        <v>#REF!</v>
      </c>
    </row>
    <row r="59" spans="1:31" x14ac:dyDescent="0.2">
      <c r="A59" s="25">
        <v>5</v>
      </c>
      <c r="B59" s="76" t="s">
        <v>118</v>
      </c>
      <c r="C59" s="72" t="s">
        <v>119</v>
      </c>
      <c r="D59" s="28">
        <v>61</v>
      </c>
      <c r="E59" s="69">
        <v>36161</v>
      </c>
      <c r="F59" s="42">
        <v>493206</v>
      </c>
      <c r="G59" s="77">
        <v>12.767480000000001</v>
      </c>
      <c r="H59" s="42">
        <v>456221</v>
      </c>
      <c r="I59" s="77">
        <v>3.0037500000000001</v>
      </c>
      <c r="J59" s="41">
        <f>ROUND((+F59*G59+H59*I59)/1000,0)</f>
        <v>7667</v>
      </c>
      <c r="K59" s="42">
        <v>534562</v>
      </c>
      <c r="L59" s="77">
        <v>12.61406</v>
      </c>
      <c r="M59" s="42">
        <v>474209</v>
      </c>
      <c r="N59" s="77">
        <v>2.8890199999999999</v>
      </c>
      <c r="O59" s="41">
        <f>ROUND((+K59*L59+M59*N59)/1000,0)</f>
        <v>8113</v>
      </c>
      <c r="P59" s="42">
        <v>556204</v>
      </c>
      <c r="Q59" s="77">
        <v>12.123239999999999</v>
      </c>
      <c r="R59" s="42">
        <v>493570</v>
      </c>
      <c r="S59" s="77">
        <v>2.7757000000000001</v>
      </c>
      <c r="T59" s="41">
        <f>ROUND((+P59*Q59+R59*S59)/1000,0)</f>
        <v>8113</v>
      </c>
      <c r="U59" s="42">
        <f t="shared" si="42"/>
        <v>23893</v>
      </c>
      <c r="V59" s="43" t="s">
        <v>37</v>
      </c>
      <c r="W59" s="44">
        <f t="shared" si="43"/>
        <v>23893</v>
      </c>
      <c r="X59" s="45">
        <f t="shared" si="44"/>
        <v>3.4055541333874581E-3</v>
      </c>
      <c r="Y59" s="44">
        <f t="shared" si="45"/>
        <v>61</v>
      </c>
      <c r="Z59" s="45">
        <f t="shared" si="46"/>
        <v>1.075079309129362E-2</v>
      </c>
      <c r="AA59" s="46">
        <f t="shared" si="47"/>
        <v>8.9144833518170798E-3</v>
      </c>
      <c r="AB59" s="183">
        <f t="shared" si="49"/>
        <v>0.89</v>
      </c>
      <c r="AC59" s="36">
        <v>50</v>
      </c>
      <c r="AD59" s="47" t="e">
        <f>VLOOKUP(B59,#REF!,3,FALSE)</f>
        <v>#REF!</v>
      </c>
      <c r="AE59" s="2" t="e">
        <f t="shared" si="48"/>
        <v>#REF!</v>
      </c>
    </row>
    <row r="60" spans="1:31" x14ac:dyDescent="0.2">
      <c r="A60" s="25">
        <v>5</v>
      </c>
      <c r="B60" s="76" t="s">
        <v>120</v>
      </c>
      <c r="C60" s="72" t="s">
        <v>121</v>
      </c>
      <c r="D60" s="28">
        <v>291</v>
      </c>
      <c r="E60" s="69">
        <v>37622</v>
      </c>
      <c r="F60" s="42">
        <v>2690060</v>
      </c>
      <c r="G60" s="77">
        <v>10.57785</v>
      </c>
      <c r="H60" s="42">
        <v>272357</v>
      </c>
      <c r="I60" s="77">
        <v>2.8021400000000001</v>
      </c>
      <c r="J60" s="41">
        <f>ROUND((+F60*G60+H60*I60)/1000,0)</f>
        <v>29218</v>
      </c>
      <c r="K60" s="42">
        <v>2817587</v>
      </c>
      <c r="L60" s="77">
        <v>10.247769999999999</v>
      </c>
      <c r="M60" s="42">
        <v>283592</v>
      </c>
      <c r="N60" s="77">
        <v>2.69048</v>
      </c>
      <c r="O60" s="41">
        <f>ROUND((+K60*L60+M60*N60)/1000,0)</f>
        <v>29637</v>
      </c>
      <c r="P60" s="42">
        <v>2943449</v>
      </c>
      <c r="Q60" s="77">
        <v>9.9932400000000001</v>
      </c>
      <c r="R60" s="42">
        <v>295079</v>
      </c>
      <c r="S60" s="77">
        <v>2.2841300000000002</v>
      </c>
      <c r="T60" s="41">
        <f>ROUND((+P60*Q60+R60*S60)/1000,0)</f>
        <v>30089</v>
      </c>
      <c r="U60" s="42">
        <f t="shared" si="42"/>
        <v>88944</v>
      </c>
      <c r="V60" s="43" t="s">
        <v>37</v>
      </c>
      <c r="W60" s="44">
        <f t="shared" si="43"/>
        <v>88944</v>
      </c>
      <c r="X60" s="45">
        <f t="shared" si="44"/>
        <v>1.2677504157703683E-2</v>
      </c>
      <c r="Y60" s="44">
        <f t="shared" si="45"/>
        <v>291</v>
      </c>
      <c r="Z60" s="45">
        <f t="shared" si="46"/>
        <v>5.1286570320761365E-2</v>
      </c>
      <c r="AA60" s="46">
        <f t="shared" si="47"/>
        <v>4.1634303779996946E-2</v>
      </c>
      <c r="AB60" s="183">
        <f t="shared" si="49"/>
        <v>4.16</v>
      </c>
      <c r="AC60" s="36">
        <v>51</v>
      </c>
      <c r="AD60" s="47" t="e">
        <f>VLOOKUP(B60,#REF!,3,FALSE)</f>
        <v>#REF!</v>
      </c>
      <c r="AE60" s="2" t="e">
        <f t="shared" si="48"/>
        <v>#REF!</v>
      </c>
    </row>
    <row r="61" spans="1:31" x14ac:dyDescent="0.2">
      <c r="A61" s="25">
        <v>5</v>
      </c>
      <c r="B61" s="38" t="s">
        <v>122</v>
      </c>
      <c r="C61" s="39" t="s">
        <v>51</v>
      </c>
      <c r="D61" s="28">
        <v>2339</v>
      </c>
      <c r="E61" s="69">
        <v>37622</v>
      </c>
      <c r="F61" s="30"/>
      <c r="G61" s="70"/>
      <c r="H61" s="41"/>
      <c r="I61" s="70"/>
      <c r="J61" s="42">
        <v>1626329</v>
      </c>
      <c r="K61" s="42"/>
      <c r="L61" s="50"/>
      <c r="M61" s="42"/>
      <c r="N61" s="50"/>
      <c r="O61" s="42">
        <v>1731045</v>
      </c>
      <c r="P61" s="42"/>
      <c r="Q61" s="77"/>
      <c r="R61" s="42"/>
      <c r="S61" s="77"/>
      <c r="T61" s="42">
        <v>1731044</v>
      </c>
      <c r="U61" s="42">
        <f t="shared" si="42"/>
        <v>5088418</v>
      </c>
      <c r="V61" s="43" t="s">
        <v>37</v>
      </c>
      <c r="W61" s="44">
        <f t="shared" si="43"/>
        <v>5088418</v>
      </c>
      <c r="X61" s="45">
        <f t="shared" si="44"/>
        <v>0.72527028637270929</v>
      </c>
      <c r="Y61" s="44">
        <f t="shared" si="45"/>
        <v>2339</v>
      </c>
      <c r="Z61" s="45">
        <f t="shared" si="46"/>
        <v>0.41223123017271768</v>
      </c>
      <c r="AA61" s="46">
        <f t="shared" si="47"/>
        <v>0.49049099422271558</v>
      </c>
      <c r="AB61" s="183">
        <f t="shared" si="49"/>
        <v>49.05</v>
      </c>
      <c r="AC61" s="36">
        <v>52</v>
      </c>
      <c r="AD61" s="47" t="e">
        <f>VLOOKUP(B61,#REF!,3,FALSE)</f>
        <v>#REF!</v>
      </c>
      <c r="AE61" s="2" t="e">
        <f t="shared" si="48"/>
        <v>#REF!</v>
      </c>
    </row>
    <row r="62" spans="1:31" s="65" customFormat="1" x14ac:dyDescent="0.2">
      <c r="A62" s="25">
        <v>5</v>
      </c>
      <c r="B62" s="51" t="s">
        <v>123</v>
      </c>
      <c r="C62" s="52" t="s">
        <v>124</v>
      </c>
      <c r="D62" s="53">
        <f>SUBTOTAL(9,D56:D61)</f>
        <v>5674</v>
      </c>
      <c r="E62" s="69"/>
      <c r="F62" s="55"/>
      <c r="G62" s="56"/>
      <c r="H62" s="55"/>
      <c r="I62" s="56"/>
      <c r="J62" s="57">
        <f>SUBTOTAL(9,J56:J61)</f>
        <v>2205470</v>
      </c>
      <c r="K62" s="58"/>
      <c r="L62" s="59"/>
      <c r="M62" s="58"/>
      <c r="N62" s="59"/>
      <c r="O62" s="57">
        <f>SUBTOTAL(9,O56:O61)</f>
        <v>2413639</v>
      </c>
      <c r="P62" s="57"/>
      <c r="Q62" s="60"/>
      <c r="R62" s="57"/>
      <c r="S62" s="60"/>
      <c r="T62" s="57">
        <f>SUBTOTAL(9,T56:T61)</f>
        <v>2396783</v>
      </c>
      <c r="U62" s="57">
        <f>SUBTOTAL(9,U56:U61)</f>
        <v>7015892</v>
      </c>
      <c r="V62" s="43"/>
      <c r="W62" s="61">
        <f t="shared" ref="W62:AB62" si="50">SUBTOTAL(9,W56:W61)</f>
        <v>7015892</v>
      </c>
      <c r="X62" s="62">
        <f t="shared" si="50"/>
        <v>1</v>
      </c>
      <c r="Y62" s="61">
        <f t="shared" si="50"/>
        <v>5674</v>
      </c>
      <c r="Z62" s="62">
        <f t="shared" si="50"/>
        <v>1</v>
      </c>
      <c r="AA62" s="63">
        <f t="shared" si="50"/>
        <v>1</v>
      </c>
      <c r="AB62" s="64">
        <f t="shared" si="50"/>
        <v>100</v>
      </c>
      <c r="AC62" s="36">
        <v>53</v>
      </c>
      <c r="AD62" s="47" t="e">
        <f>VLOOKUP(B62,#REF!,3,FALSE)</f>
        <v>#REF!</v>
      </c>
      <c r="AE62" s="2" t="e">
        <f t="shared" si="48"/>
        <v>#REF!</v>
      </c>
    </row>
    <row r="63" spans="1:31" s="65" customFormat="1" ht="13.5" thickBot="1" x14ac:dyDescent="0.25">
      <c r="A63" s="25">
        <v>5</v>
      </c>
      <c r="B63" s="51"/>
      <c r="C63" s="52"/>
      <c r="D63" s="53" t="s">
        <v>54</v>
      </c>
      <c r="E63" s="54">
        <f>COUNTIF(E56:E61,"&gt;0.0")</f>
        <v>6</v>
      </c>
      <c r="F63" s="55"/>
      <c r="G63" s="56"/>
      <c r="H63" s="55"/>
      <c r="I63" s="56"/>
      <c r="J63" s="57"/>
      <c r="K63" s="58"/>
      <c r="L63" s="59"/>
      <c r="M63" s="58"/>
      <c r="N63" s="59"/>
      <c r="O63" s="57"/>
      <c r="P63" s="57"/>
      <c r="Q63" s="60"/>
      <c r="R63" s="57"/>
      <c r="S63" s="60"/>
      <c r="T63" s="57"/>
      <c r="U63" s="42"/>
      <c r="V63" s="43"/>
      <c r="W63" s="44"/>
      <c r="X63" s="45"/>
      <c r="Y63" s="44"/>
      <c r="Z63" s="45"/>
      <c r="AA63" s="46"/>
      <c r="AB63" s="183"/>
      <c r="AC63" s="36">
        <v>54</v>
      </c>
      <c r="AD63" s="47"/>
      <c r="AE63" s="2"/>
    </row>
    <row r="64" spans="1:31" ht="15.75" thickBot="1" x14ac:dyDescent="0.3">
      <c r="A64" s="25">
        <v>6</v>
      </c>
      <c r="B64" s="78" t="s">
        <v>125</v>
      </c>
      <c r="C64" s="79"/>
      <c r="D64" s="28"/>
      <c r="E64" s="69"/>
      <c r="F64" s="41"/>
      <c r="G64" s="70"/>
      <c r="H64" s="41"/>
      <c r="I64" s="70"/>
      <c r="J64" s="42"/>
      <c r="K64" s="42"/>
      <c r="L64" s="50"/>
      <c r="M64" s="42"/>
      <c r="N64" s="50"/>
      <c r="O64" s="42"/>
      <c r="P64" s="42"/>
      <c r="Q64" s="77"/>
      <c r="R64" s="42"/>
      <c r="S64" s="77"/>
      <c r="T64" s="42"/>
      <c r="U64" s="42"/>
      <c r="V64" s="43"/>
      <c r="W64" s="33"/>
      <c r="X64" s="34"/>
      <c r="Y64" s="33"/>
      <c r="Z64" s="34"/>
      <c r="AA64" s="35"/>
      <c r="AB64" s="184">
        <v>100</v>
      </c>
      <c r="AC64" s="36">
        <v>55</v>
      </c>
      <c r="AD64" s="47"/>
    </row>
    <row r="65" spans="1:31" x14ac:dyDescent="0.2">
      <c r="A65" s="25">
        <v>6</v>
      </c>
      <c r="B65" s="76" t="s">
        <v>126</v>
      </c>
      <c r="C65" s="72" t="s">
        <v>127</v>
      </c>
      <c r="D65" s="28">
        <v>2330</v>
      </c>
      <c r="E65" s="69">
        <v>38169</v>
      </c>
      <c r="F65" s="42">
        <v>36316539</v>
      </c>
      <c r="G65" s="77">
        <v>13.235150000000001</v>
      </c>
      <c r="H65" s="42">
        <v>594756</v>
      </c>
      <c r="I65" s="77">
        <v>3.00291</v>
      </c>
      <c r="J65" s="41">
        <f t="shared" ref="J65:J78" si="51">ROUND((+F65*G65+H65*I65)/1000,0)</f>
        <v>482441</v>
      </c>
      <c r="K65" s="42">
        <v>36674240</v>
      </c>
      <c r="L65" s="77">
        <v>12.665229999999999</v>
      </c>
      <c r="M65" s="42">
        <v>602148</v>
      </c>
      <c r="N65" s="77">
        <v>3.0037500000000001</v>
      </c>
      <c r="O65" s="41">
        <f t="shared" ref="O65:O78" si="52">ROUND((+K65*L65+M65*N65)/1000,0)</f>
        <v>466296</v>
      </c>
      <c r="P65" s="42">
        <v>38213985</v>
      </c>
      <c r="Q65" s="77">
        <v>12.29344</v>
      </c>
      <c r="R65" s="42">
        <v>626537</v>
      </c>
      <c r="S65" s="77">
        <v>3.0037500000000001</v>
      </c>
      <c r="T65" s="41">
        <f t="shared" ref="T65:T78" si="53">ROUND((+P65*Q65+R65*S65)/1000,0)</f>
        <v>471663</v>
      </c>
      <c r="U65" s="42">
        <f t="shared" ref="U65:U79" si="54">ROUND(+T65+O65+J65,0)</f>
        <v>1420400</v>
      </c>
      <c r="V65" s="43" t="s">
        <v>37</v>
      </c>
      <c r="W65" s="44">
        <f t="shared" ref="W65:W79" si="55">IF(V65="yes",U65,"")</f>
        <v>1420400</v>
      </c>
      <c r="X65" s="45">
        <f t="shared" ref="X65:X79" si="56">IF(V65="yes",W65/W$80,0)</f>
        <v>8.5221610386044769E-2</v>
      </c>
      <c r="Y65" s="44">
        <f t="shared" ref="Y65:Y79" si="57">IF(V65="yes",D65,"")</f>
        <v>2330</v>
      </c>
      <c r="Z65" s="45">
        <f t="shared" ref="Z65:Z79" si="58">IF(V65="yes",Y65/Y$80,0)</f>
        <v>9.4638505280259952E-2</v>
      </c>
      <c r="AA65" s="46">
        <f t="shared" ref="AA65:AA79" si="59">(X65*0.25+Z65*0.75)</f>
        <v>9.2284281556706149E-2</v>
      </c>
      <c r="AB65" s="183">
        <f>ROUND(+AA65*$AB$64,4)</f>
        <v>9.2284000000000006</v>
      </c>
      <c r="AC65" s="36">
        <v>56</v>
      </c>
      <c r="AD65" s="47" t="e">
        <f>VLOOKUP(B65,#REF!,3,FALSE)</f>
        <v>#REF!</v>
      </c>
      <c r="AE65" s="2" t="e">
        <f t="shared" ref="AE65:AE80" si="60">EXACT(D65,AD65)</f>
        <v>#REF!</v>
      </c>
    </row>
    <row r="66" spans="1:31" x14ac:dyDescent="0.2">
      <c r="A66" s="25">
        <v>6</v>
      </c>
      <c r="B66" s="76" t="s">
        <v>128</v>
      </c>
      <c r="C66" s="72" t="s">
        <v>129</v>
      </c>
      <c r="D66" s="28">
        <v>4938</v>
      </c>
      <c r="E66" s="69">
        <v>39630</v>
      </c>
      <c r="F66" s="42">
        <v>64798236</v>
      </c>
      <c r="G66" s="77">
        <v>10.308579999999999</v>
      </c>
      <c r="H66" s="42">
        <v>730588</v>
      </c>
      <c r="I66" s="77">
        <v>2.9975900000000002</v>
      </c>
      <c r="J66" s="41">
        <f t="shared" si="51"/>
        <v>670168</v>
      </c>
      <c r="K66" s="42">
        <v>61725443</v>
      </c>
      <c r="L66" s="77">
        <v>9.9395000000000007</v>
      </c>
      <c r="M66" s="42">
        <v>750124</v>
      </c>
      <c r="N66" s="77">
        <v>2.9994999999999998</v>
      </c>
      <c r="O66" s="41">
        <f t="shared" si="52"/>
        <v>615770</v>
      </c>
      <c r="P66" s="42">
        <v>63964881</v>
      </c>
      <c r="Q66" s="77">
        <v>9.9633800000000008</v>
      </c>
      <c r="R66" s="42">
        <v>781303</v>
      </c>
      <c r="S66" s="77">
        <v>2.99884</v>
      </c>
      <c r="T66" s="41">
        <f t="shared" si="53"/>
        <v>639649</v>
      </c>
      <c r="U66" s="42">
        <f t="shared" si="54"/>
        <v>1925587</v>
      </c>
      <c r="V66" s="43" t="s">
        <v>37</v>
      </c>
      <c r="W66" s="44">
        <f t="shared" si="55"/>
        <v>1925587</v>
      </c>
      <c r="X66" s="45">
        <f t="shared" si="56"/>
        <v>0.11553198048326725</v>
      </c>
      <c r="Y66" s="44">
        <f t="shared" si="57"/>
        <v>4938</v>
      </c>
      <c r="Z66" s="45">
        <f t="shared" si="58"/>
        <v>0.20056864337936636</v>
      </c>
      <c r="AA66" s="46">
        <f t="shared" si="59"/>
        <v>0.17930947765534161</v>
      </c>
      <c r="AB66" s="183">
        <f t="shared" ref="AB66:AB79" si="61">ROUND(+AA66*$AB$64,4)</f>
        <v>17.930900000000001</v>
      </c>
      <c r="AC66" s="36">
        <v>57</v>
      </c>
      <c r="AD66" s="47" t="e">
        <f>VLOOKUP(B66,#REF!,3,FALSE)</f>
        <v>#REF!</v>
      </c>
      <c r="AE66" s="2" t="e">
        <f t="shared" si="60"/>
        <v>#REF!</v>
      </c>
    </row>
    <row r="67" spans="1:31" x14ac:dyDescent="0.2">
      <c r="A67" s="25">
        <v>6</v>
      </c>
      <c r="B67" s="76" t="s">
        <v>130</v>
      </c>
      <c r="C67" s="72" t="s">
        <v>131</v>
      </c>
      <c r="D67" s="49">
        <v>713</v>
      </c>
      <c r="E67" s="69">
        <v>39630</v>
      </c>
      <c r="F67" s="42">
        <v>7159095</v>
      </c>
      <c r="G67" s="77">
        <v>7.9698599999999997</v>
      </c>
      <c r="H67" s="42">
        <v>177306</v>
      </c>
      <c r="I67" s="77">
        <v>2.9948199999999998</v>
      </c>
      <c r="J67" s="41">
        <f t="shared" si="51"/>
        <v>57588</v>
      </c>
      <c r="K67" s="42">
        <v>7109347</v>
      </c>
      <c r="L67" s="77">
        <v>7.9668400000000004</v>
      </c>
      <c r="M67" s="42">
        <v>212682</v>
      </c>
      <c r="N67" s="77">
        <v>2.9997799999999999</v>
      </c>
      <c r="O67" s="41">
        <f t="shared" si="52"/>
        <v>57277</v>
      </c>
      <c r="P67" s="42">
        <v>7641161</v>
      </c>
      <c r="Q67" s="77">
        <v>7.9723499999999996</v>
      </c>
      <c r="R67" s="42">
        <v>216189</v>
      </c>
      <c r="S67" s="77">
        <v>2.9973800000000002</v>
      </c>
      <c r="T67" s="41">
        <f t="shared" si="53"/>
        <v>61566</v>
      </c>
      <c r="U67" s="42">
        <f t="shared" si="54"/>
        <v>176431</v>
      </c>
      <c r="V67" s="43" t="s">
        <v>37</v>
      </c>
      <c r="W67" s="44">
        <f t="shared" si="55"/>
        <v>176431</v>
      </c>
      <c r="X67" s="45">
        <f t="shared" si="56"/>
        <v>1.0585563180808411E-2</v>
      </c>
      <c r="Y67" s="44">
        <f t="shared" si="57"/>
        <v>713</v>
      </c>
      <c r="Z67" s="45">
        <f t="shared" si="58"/>
        <v>2.8960194963444354E-2</v>
      </c>
      <c r="AA67" s="46">
        <f t="shared" si="59"/>
        <v>2.4366537017785371E-2</v>
      </c>
      <c r="AB67" s="183">
        <f t="shared" si="61"/>
        <v>2.4367000000000001</v>
      </c>
      <c r="AC67" s="36">
        <v>58</v>
      </c>
      <c r="AD67" s="47" t="e">
        <f>VLOOKUP(B67,#REF!,3,FALSE)</f>
        <v>#REF!</v>
      </c>
      <c r="AE67" s="2" t="e">
        <f t="shared" si="60"/>
        <v>#REF!</v>
      </c>
    </row>
    <row r="68" spans="1:31" x14ac:dyDescent="0.2">
      <c r="A68" s="25">
        <v>6</v>
      </c>
      <c r="B68" s="76" t="s">
        <v>132</v>
      </c>
      <c r="C68" s="72" t="s">
        <v>133</v>
      </c>
      <c r="D68" s="49">
        <v>961</v>
      </c>
      <c r="E68" s="69">
        <v>39630</v>
      </c>
      <c r="F68" s="42">
        <v>7658564</v>
      </c>
      <c r="G68" s="77">
        <v>8.7592099999999995</v>
      </c>
      <c r="H68" s="42">
        <v>28324</v>
      </c>
      <c r="I68" s="77">
        <v>0</v>
      </c>
      <c r="J68" s="41">
        <f t="shared" si="51"/>
        <v>67083</v>
      </c>
      <c r="K68" s="42">
        <v>7473709</v>
      </c>
      <c r="L68" s="77">
        <v>9.3023399999999992</v>
      </c>
      <c r="M68" s="42">
        <v>29591</v>
      </c>
      <c r="N68" s="77">
        <v>0</v>
      </c>
      <c r="O68" s="41">
        <f t="shared" si="52"/>
        <v>69523</v>
      </c>
      <c r="P68" s="42">
        <v>7810123</v>
      </c>
      <c r="Q68" s="77">
        <v>9.2451799999999995</v>
      </c>
      <c r="R68" s="42">
        <v>30789</v>
      </c>
      <c r="S68" s="77">
        <v>0</v>
      </c>
      <c r="T68" s="41">
        <f t="shared" si="53"/>
        <v>72206</v>
      </c>
      <c r="U68" s="42">
        <f t="shared" si="54"/>
        <v>208812</v>
      </c>
      <c r="V68" s="43" t="s">
        <v>37</v>
      </c>
      <c r="W68" s="44">
        <f t="shared" si="55"/>
        <v>208812</v>
      </c>
      <c r="X68" s="45">
        <f t="shared" si="56"/>
        <v>1.2528368704541524E-2</v>
      </c>
      <c r="Y68" s="44">
        <f t="shared" si="57"/>
        <v>961</v>
      </c>
      <c r="Z68" s="45">
        <f t="shared" si="58"/>
        <v>3.9033306255077171E-2</v>
      </c>
      <c r="AA68" s="46">
        <f t="shared" si="59"/>
        <v>3.2407071867443259E-2</v>
      </c>
      <c r="AB68" s="183">
        <f t="shared" si="61"/>
        <v>3.2406999999999999</v>
      </c>
      <c r="AC68" s="36">
        <v>59</v>
      </c>
      <c r="AD68" s="47" t="e">
        <f>VLOOKUP(B68,#REF!,3,FALSE)</f>
        <v>#REF!</v>
      </c>
      <c r="AE68" s="2" t="e">
        <f t="shared" si="60"/>
        <v>#REF!</v>
      </c>
    </row>
    <row r="69" spans="1:31" x14ac:dyDescent="0.2">
      <c r="A69" s="25">
        <v>6</v>
      </c>
      <c r="B69" s="76" t="s">
        <v>134</v>
      </c>
      <c r="C69" s="72" t="s">
        <v>135</v>
      </c>
      <c r="D69" s="28">
        <v>774</v>
      </c>
      <c r="E69" s="69">
        <v>38169</v>
      </c>
      <c r="F69" s="42">
        <v>8200912</v>
      </c>
      <c r="G69" s="77">
        <v>10.99488</v>
      </c>
      <c r="H69" s="42">
        <v>222026</v>
      </c>
      <c r="I69" s="77">
        <v>2.9996499999999999</v>
      </c>
      <c r="J69" s="41">
        <f t="shared" si="51"/>
        <v>90834</v>
      </c>
      <c r="K69" s="42">
        <v>7963251</v>
      </c>
      <c r="L69" s="77">
        <v>12.051740000000001</v>
      </c>
      <c r="M69" s="42">
        <v>222742</v>
      </c>
      <c r="N69" s="77">
        <v>2.99899</v>
      </c>
      <c r="O69" s="41">
        <f t="shared" si="52"/>
        <v>96639</v>
      </c>
      <c r="P69" s="42">
        <v>8464148</v>
      </c>
      <c r="Q69" s="77">
        <v>12.3413</v>
      </c>
      <c r="R69" s="42">
        <v>231759</v>
      </c>
      <c r="S69" s="77">
        <v>2.9901800000000001</v>
      </c>
      <c r="T69" s="41">
        <f t="shared" si="53"/>
        <v>105152</v>
      </c>
      <c r="U69" s="42">
        <f t="shared" si="54"/>
        <v>292625</v>
      </c>
      <c r="V69" s="43" t="s">
        <v>37</v>
      </c>
      <c r="W69" s="44">
        <f t="shared" si="55"/>
        <v>292625</v>
      </c>
      <c r="X69" s="45">
        <f t="shared" si="56"/>
        <v>1.7557007701504049E-2</v>
      </c>
      <c r="Y69" s="44">
        <f t="shared" si="57"/>
        <v>774</v>
      </c>
      <c r="Z69" s="45">
        <f t="shared" si="58"/>
        <v>3.1437855402112101E-2</v>
      </c>
      <c r="AA69" s="46">
        <f t="shared" si="59"/>
        <v>2.7967643476960086E-2</v>
      </c>
      <c r="AB69" s="183">
        <f t="shared" si="61"/>
        <v>2.7968000000000002</v>
      </c>
      <c r="AC69" s="36">
        <v>60</v>
      </c>
      <c r="AD69" s="47" t="e">
        <f>VLOOKUP(B69,#REF!,3,FALSE)</f>
        <v>#REF!</v>
      </c>
      <c r="AE69" s="2" t="e">
        <f t="shared" si="60"/>
        <v>#REF!</v>
      </c>
    </row>
    <row r="70" spans="1:31" x14ac:dyDescent="0.2">
      <c r="A70" s="25">
        <v>6</v>
      </c>
      <c r="B70" s="76" t="s">
        <v>136</v>
      </c>
      <c r="C70" s="72" t="s">
        <v>137</v>
      </c>
      <c r="D70" s="28">
        <v>2056</v>
      </c>
      <c r="E70" s="69">
        <v>39630</v>
      </c>
      <c r="F70" s="42">
        <v>7516444</v>
      </c>
      <c r="G70" s="77">
        <v>8.0846699999999991</v>
      </c>
      <c r="H70" s="42">
        <v>118381</v>
      </c>
      <c r="I70" s="77">
        <v>2.9565600000000001</v>
      </c>
      <c r="J70" s="41">
        <f t="shared" si="51"/>
        <v>61118</v>
      </c>
      <c r="K70" s="42">
        <v>7411707</v>
      </c>
      <c r="L70" s="77">
        <v>8.0842399999999994</v>
      </c>
      <c r="M70" s="42">
        <v>122754</v>
      </c>
      <c r="N70" s="77">
        <v>2.9978699999999998</v>
      </c>
      <c r="O70" s="41">
        <f t="shared" si="52"/>
        <v>60286</v>
      </c>
      <c r="P70" s="42">
        <v>7763589</v>
      </c>
      <c r="Q70" s="77">
        <v>8.0844100000000001</v>
      </c>
      <c r="R70" s="42">
        <v>127726</v>
      </c>
      <c r="S70" s="77">
        <v>2.97512</v>
      </c>
      <c r="T70" s="41">
        <f t="shared" si="53"/>
        <v>63144</v>
      </c>
      <c r="U70" s="42">
        <f t="shared" si="54"/>
        <v>184548</v>
      </c>
      <c r="V70" s="43" t="s">
        <v>37</v>
      </c>
      <c r="W70" s="44">
        <f t="shared" si="55"/>
        <v>184548</v>
      </c>
      <c r="X70" s="45">
        <f t="shared" si="56"/>
        <v>1.1072569525150514E-2</v>
      </c>
      <c r="Y70" s="44">
        <f t="shared" si="57"/>
        <v>2056</v>
      </c>
      <c r="Z70" s="45">
        <f t="shared" si="58"/>
        <v>8.35093419983753E-2</v>
      </c>
      <c r="AA70" s="46">
        <f t="shared" si="59"/>
        <v>6.5400148880069106E-2</v>
      </c>
      <c r="AB70" s="183">
        <f t="shared" si="61"/>
        <v>6.54</v>
      </c>
      <c r="AC70" s="36">
        <v>61</v>
      </c>
      <c r="AD70" s="47" t="e">
        <f>VLOOKUP(B70,#REF!,3,FALSE)</f>
        <v>#REF!</v>
      </c>
      <c r="AE70" s="2" t="e">
        <f t="shared" si="60"/>
        <v>#REF!</v>
      </c>
    </row>
    <row r="71" spans="1:31" x14ac:dyDescent="0.2">
      <c r="A71" s="25">
        <v>6</v>
      </c>
      <c r="B71" s="76" t="s">
        <v>138</v>
      </c>
      <c r="C71" s="72" t="s">
        <v>139</v>
      </c>
      <c r="D71" s="28">
        <v>344</v>
      </c>
      <c r="E71" s="69">
        <v>38169</v>
      </c>
      <c r="F71" s="42">
        <v>2801256</v>
      </c>
      <c r="G71" s="77">
        <v>8.5733599999999992</v>
      </c>
      <c r="H71" s="42">
        <v>40318</v>
      </c>
      <c r="I71" s="77">
        <v>0</v>
      </c>
      <c r="J71" s="41">
        <f t="shared" si="51"/>
        <v>24016</v>
      </c>
      <c r="K71" s="42">
        <v>2712246</v>
      </c>
      <c r="L71" s="77">
        <v>8.5656700000000008</v>
      </c>
      <c r="M71" s="42">
        <v>41629</v>
      </c>
      <c r="N71" s="77">
        <v>0</v>
      </c>
      <c r="O71" s="41">
        <f t="shared" si="52"/>
        <v>23232</v>
      </c>
      <c r="P71" s="42">
        <v>2813189</v>
      </c>
      <c r="Q71" s="77">
        <v>8.5898400000000006</v>
      </c>
      <c r="R71" s="42">
        <v>43316</v>
      </c>
      <c r="S71" s="77">
        <v>0</v>
      </c>
      <c r="T71" s="41">
        <f t="shared" si="53"/>
        <v>24165</v>
      </c>
      <c r="U71" s="42">
        <f t="shared" si="54"/>
        <v>71413</v>
      </c>
      <c r="V71" s="43" t="s">
        <v>37</v>
      </c>
      <c r="W71" s="44">
        <f t="shared" si="55"/>
        <v>71413</v>
      </c>
      <c r="X71" s="45">
        <f t="shared" si="56"/>
        <v>4.284659858137578E-3</v>
      </c>
      <c r="Y71" s="44">
        <f t="shared" si="57"/>
        <v>344</v>
      </c>
      <c r="Z71" s="45">
        <f t="shared" si="58"/>
        <v>1.3972380178716491E-2</v>
      </c>
      <c r="AA71" s="46">
        <f t="shared" si="59"/>
        <v>1.1550450098571762E-2</v>
      </c>
      <c r="AB71" s="183">
        <f t="shared" si="61"/>
        <v>1.155</v>
      </c>
      <c r="AC71" s="36">
        <v>62</v>
      </c>
      <c r="AD71" s="47" t="e">
        <f>VLOOKUP(B71,#REF!,3,FALSE)</f>
        <v>#REF!</v>
      </c>
      <c r="AE71" s="2" t="e">
        <f t="shared" si="60"/>
        <v>#REF!</v>
      </c>
    </row>
    <row r="72" spans="1:31" x14ac:dyDescent="0.2">
      <c r="A72" s="25">
        <v>6</v>
      </c>
      <c r="B72" s="76" t="s">
        <v>140</v>
      </c>
      <c r="C72" s="72" t="s">
        <v>141</v>
      </c>
      <c r="D72" s="28">
        <v>599</v>
      </c>
      <c r="E72" s="69">
        <v>38169</v>
      </c>
      <c r="F72" s="42">
        <v>8805494</v>
      </c>
      <c r="G72" s="77">
        <v>12.917730000000001</v>
      </c>
      <c r="H72" s="42">
        <v>69658</v>
      </c>
      <c r="I72" s="77">
        <v>3.0003700000000002</v>
      </c>
      <c r="J72" s="41">
        <f t="shared" si="51"/>
        <v>113956</v>
      </c>
      <c r="K72" s="42">
        <v>8667672</v>
      </c>
      <c r="L72" s="77">
        <v>8.1</v>
      </c>
      <c r="M72" s="42">
        <v>73246</v>
      </c>
      <c r="N72" s="77">
        <v>3.0035799999999999</v>
      </c>
      <c r="O72" s="41">
        <f t="shared" si="52"/>
        <v>70428</v>
      </c>
      <c r="P72" s="42">
        <v>9054873</v>
      </c>
      <c r="Q72" s="77">
        <v>8.3553899999999999</v>
      </c>
      <c r="R72" s="42">
        <v>76212</v>
      </c>
      <c r="S72" s="77">
        <v>2.9916499999999999</v>
      </c>
      <c r="T72" s="41">
        <f t="shared" si="53"/>
        <v>75885</v>
      </c>
      <c r="U72" s="42">
        <f t="shared" si="54"/>
        <v>260269</v>
      </c>
      <c r="V72" s="43" t="s">
        <v>37</v>
      </c>
      <c r="W72" s="44">
        <f t="shared" si="55"/>
        <v>260269</v>
      </c>
      <c r="X72" s="45">
        <f t="shared" si="56"/>
        <v>1.5615702135712114E-2</v>
      </c>
      <c r="Y72" s="44">
        <f t="shared" si="57"/>
        <v>599</v>
      </c>
      <c r="Z72" s="45">
        <f t="shared" si="58"/>
        <v>2.4329813160032493E-2</v>
      </c>
      <c r="AA72" s="46">
        <f t="shared" si="59"/>
        <v>2.2151285403952399E-2</v>
      </c>
      <c r="AB72" s="183">
        <f t="shared" si="61"/>
        <v>2.2151000000000001</v>
      </c>
      <c r="AC72" s="36">
        <v>63</v>
      </c>
      <c r="AD72" s="47" t="e">
        <f>VLOOKUP(B72,#REF!,3,FALSE)</f>
        <v>#REF!</v>
      </c>
      <c r="AE72" s="2" t="e">
        <f t="shared" si="60"/>
        <v>#REF!</v>
      </c>
    </row>
    <row r="73" spans="1:31" x14ac:dyDescent="0.2">
      <c r="A73" s="25">
        <v>6</v>
      </c>
      <c r="B73" s="76" t="s">
        <v>142</v>
      </c>
      <c r="C73" s="72" t="s">
        <v>143</v>
      </c>
      <c r="D73" s="28">
        <v>112</v>
      </c>
      <c r="E73" s="69">
        <v>38169</v>
      </c>
      <c r="F73" s="42">
        <v>1040192</v>
      </c>
      <c r="G73" s="77">
        <v>7.9764099999999996</v>
      </c>
      <c r="H73" s="42">
        <v>0</v>
      </c>
      <c r="I73" s="77">
        <v>0</v>
      </c>
      <c r="J73" s="41">
        <f t="shared" si="51"/>
        <v>8297</v>
      </c>
      <c r="K73" s="42">
        <v>1070986</v>
      </c>
      <c r="L73" s="77">
        <v>7.9776999999999996</v>
      </c>
      <c r="M73" s="42">
        <v>0</v>
      </c>
      <c r="N73" s="77">
        <v>0</v>
      </c>
      <c r="O73" s="41">
        <f t="shared" si="52"/>
        <v>8544</v>
      </c>
      <c r="P73" s="42">
        <v>1120872</v>
      </c>
      <c r="Q73" s="77">
        <v>7.9794999999999998</v>
      </c>
      <c r="R73" s="42">
        <v>0</v>
      </c>
      <c r="S73" s="77">
        <v>0</v>
      </c>
      <c r="T73" s="41">
        <f t="shared" si="53"/>
        <v>8944</v>
      </c>
      <c r="U73" s="42">
        <f t="shared" si="54"/>
        <v>25785</v>
      </c>
      <c r="V73" s="43" t="s">
        <v>37</v>
      </c>
      <c r="W73" s="44">
        <f t="shared" si="55"/>
        <v>25785</v>
      </c>
      <c r="X73" s="45">
        <f t="shared" si="56"/>
        <v>1.5470566205323603E-3</v>
      </c>
      <c r="Y73" s="44">
        <f t="shared" si="57"/>
        <v>112</v>
      </c>
      <c r="Z73" s="45">
        <f t="shared" si="58"/>
        <v>4.5491470349309504E-3</v>
      </c>
      <c r="AA73" s="46">
        <f t="shared" si="59"/>
        <v>3.7986244313313027E-3</v>
      </c>
      <c r="AB73" s="183">
        <f t="shared" si="61"/>
        <v>0.37990000000000002</v>
      </c>
      <c r="AC73" s="36">
        <v>64</v>
      </c>
      <c r="AD73" s="47" t="e">
        <f>VLOOKUP(B73,#REF!,3,FALSE)</f>
        <v>#REF!</v>
      </c>
      <c r="AE73" s="2" t="e">
        <f t="shared" si="60"/>
        <v>#REF!</v>
      </c>
    </row>
    <row r="74" spans="1:31" x14ac:dyDescent="0.2">
      <c r="A74" s="25">
        <v>6</v>
      </c>
      <c r="B74" s="38" t="s">
        <v>144</v>
      </c>
      <c r="C74" s="79" t="s">
        <v>145</v>
      </c>
      <c r="D74" s="28">
        <v>162</v>
      </c>
      <c r="E74" s="69">
        <v>38169</v>
      </c>
      <c r="F74" s="42">
        <v>1551579</v>
      </c>
      <c r="G74" s="77">
        <v>8.1</v>
      </c>
      <c r="H74" s="42">
        <v>32194</v>
      </c>
      <c r="I74" s="77">
        <v>0</v>
      </c>
      <c r="J74" s="41">
        <f t="shared" si="51"/>
        <v>12568</v>
      </c>
      <c r="K74" s="42">
        <v>1563041</v>
      </c>
      <c r="L74" s="77">
        <v>8.0823199999999993</v>
      </c>
      <c r="M74" s="42">
        <v>33633</v>
      </c>
      <c r="N74" s="77">
        <v>0</v>
      </c>
      <c r="O74" s="41">
        <f t="shared" si="52"/>
        <v>12633</v>
      </c>
      <c r="P74" s="42">
        <v>1654013</v>
      </c>
      <c r="Q74" s="77">
        <v>8.1</v>
      </c>
      <c r="R74" s="42">
        <v>34995</v>
      </c>
      <c r="S74" s="77">
        <v>0</v>
      </c>
      <c r="T74" s="41">
        <f t="shared" si="53"/>
        <v>13398</v>
      </c>
      <c r="U74" s="42">
        <f t="shared" si="54"/>
        <v>38599</v>
      </c>
      <c r="V74" s="43" t="s">
        <v>37</v>
      </c>
      <c r="W74" s="44">
        <f t="shared" si="55"/>
        <v>38599</v>
      </c>
      <c r="X74" s="45">
        <f t="shared" si="56"/>
        <v>2.3158750628632374E-3</v>
      </c>
      <c r="Y74" s="44">
        <f t="shared" si="57"/>
        <v>162</v>
      </c>
      <c r="Z74" s="45">
        <f t="shared" si="58"/>
        <v>6.5800162469536964E-3</v>
      </c>
      <c r="AA74" s="46">
        <f t="shared" si="59"/>
        <v>5.5139809509310821E-3</v>
      </c>
      <c r="AB74" s="183">
        <f t="shared" si="61"/>
        <v>0.5514</v>
      </c>
      <c r="AC74" s="36">
        <v>65</v>
      </c>
      <c r="AD74" s="47" t="e">
        <f>VLOOKUP(B74,#REF!,3,FALSE)</f>
        <v>#REF!</v>
      </c>
      <c r="AE74" s="2" t="e">
        <f t="shared" si="60"/>
        <v>#REF!</v>
      </c>
    </row>
    <row r="75" spans="1:31" x14ac:dyDescent="0.2">
      <c r="A75" s="25">
        <v>6</v>
      </c>
      <c r="B75" s="38" t="s">
        <v>146</v>
      </c>
      <c r="C75" s="72" t="s">
        <v>147</v>
      </c>
      <c r="D75" s="28">
        <v>876</v>
      </c>
      <c r="E75" s="69">
        <v>38169</v>
      </c>
      <c r="F75" s="42">
        <v>10363743</v>
      </c>
      <c r="G75" s="77">
        <v>8.67605</v>
      </c>
      <c r="H75" s="42">
        <v>0</v>
      </c>
      <c r="I75" s="77">
        <v>0</v>
      </c>
      <c r="J75" s="41">
        <f t="shared" si="51"/>
        <v>89916</v>
      </c>
      <c r="K75" s="42">
        <v>10067382</v>
      </c>
      <c r="L75" s="77">
        <v>8.6661800000000007</v>
      </c>
      <c r="M75" s="42">
        <v>0</v>
      </c>
      <c r="N75" s="77">
        <v>0</v>
      </c>
      <c r="O75" s="41">
        <f t="shared" si="52"/>
        <v>87246</v>
      </c>
      <c r="P75" s="42">
        <v>10481415</v>
      </c>
      <c r="Q75" s="77">
        <v>8.5140200000000004</v>
      </c>
      <c r="R75" s="42">
        <v>0</v>
      </c>
      <c r="S75" s="77">
        <v>0</v>
      </c>
      <c r="T75" s="41">
        <f t="shared" si="53"/>
        <v>89239</v>
      </c>
      <c r="U75" s="42">
        <f t="shared" si="54"/>
        <v>266401</v>
      </c>
      <c r="V75" s="43" t="s">
        <v>37</v>
      </c>
      <c r="W75" s="44">
        <f t="shared" si="55"/>
        <v>266401</v>
      </c>
      <c r="X75" s="45">
        <f t="shared" si="56"/>
        <v>1.5983611819524582E-2</v>
      </c>
      <c r="Y75" s="44">
        <f t="shared" si="57"/>
        <v>876</v>
      </c>
      <c r="Z75" s="45">
        <f t="shared" si="58"/>
        <v>3.5580828594638507E-2</v>
      </c>
      <c r="AA75" s="46">
        <f t="shared" si="59"/>
        <v>3.0681524400860024E-2</v>
      </c>
      <c r="AB75" s="183">
        <f t="shared" si="61"/>
        <v>3.0682</v>
      </c>
      <c r="AC75" s="36">
        <v>66</v>
      </c>
      <c r="AD75" s="47" t="e">
        <f>VLOOKUP(B75,#REF!,3,FALSE)</f>
        <v>#REF!</v>
      </c>
      <c r="AE75" s="2" t="e">
        <f t="shared" si="60"/>
        <v>#REF!</v>
      </c>
    </row>
    <row r="76" spans="1:31" x14ac:dyDescent="0.2">
      <c r="A76" s="25">
        <v>6</v>
      </c>
      <c r="B76" s="38" t="s">
        <v>148</v>
      </c>
      <c r="C76" s="72" t="s">
        <v>149</v>
      </c>
      <c r="D76" s="28">
        <v>466</v>
      </c>
      <c r="E76" s="69">
        <v>39630</v>
      </c>
      <c r="F76" s="42">
        <v>5800572</v>
      </c>
      <c r="G76" s="77">
        <v>8.4991699999999994</v>
      </c>
      <c r="H76" s="42">
        <v>54356</v>
      </c>
      <c r="I76" s="77">
        <v>2.9987499999999998</v>
      </c>
      <c r="J76" s="41">
        <f t="shared" si="51"/>
        <v>49463</v>
      </c>
      <c r="K76" s="42">
        <v>5736348</v>
      </c>
      <c r="L76" s="77">
        <v>8.8147400000000005</v>
      </c>
      <c r="M76" s="42">
        <v>56195</v>
      </c>
      <c r="N76" s="77">
        <v>2.9895900000000002</v>
      </c>
      <c r="O76" s="41">
        <f t="shared" si="52"/>
        <v>50732</v>
      </c>
      <c r="P76" s="42">
        <v>6042122</v>
      </c>
      <c r="Q76" s="77">
        <v>8.7454400000000003</v>
      </c>
      <c r="R76" s="42">
        <v>58471</v>
      </c>
      <c r="S76" s="77">
        <v>2.9929399999999999</v>
      </c>
      <c r="T76" s="41">
        <f t="shared" si="53"/>
        <v>53016</v>
      </c>
      <c r="U76" s="42">
        <f t="shared" si="54"/>
        <v>153211</v>
      </c>
      <c r="V76" s="43" t="s">
        <v>37</v>
      </c>
      <c r="W76" s="44">
        <f t="shared" si="55"/>
        <v>153211</v>
      </c>
      <c r="X76" s="45">
        <f t="shared" si="56"/>
        <v>9.1924022450410488E-3</v>
      </c>
      <c r="Y76" s="44">
        <f t="shared" si="57"/>
        <v>466</v>
      </c>
      <c r="Z76" s="45">
        <f t="shared" si="58"/>
        <v>1.8927701056051991E-2</v>
      </c>
      <c r="AA76" s="46">
        <f t="shared" si="59"/>
        <v>1.6493876353299255E-2</v>
      </c>
      <c r="AB76" s="183">
        <f t="shared" si="61"/>
        <v>1.6494</v>
      </c>
      <c r="AC76" s="36">
        <v>67</v>
      </c>
      <c r="AD76" s="47" t="e">
        <f>VLOOKUP(B76,#REF!,3,FALSE)</f>
        <v>#REF!</v>
      </c>
      <c r="AE76" s="2" t="e">
        <f t="shared" si="60"/>
        <v>#REF!</v>
      </c>
    </row>
    <row r="77" spans="1:31" x14ac:dyDescent="0.2">
      <c r="A77" s="25">
        <v>6</v>
      </c>
      <c r="B77" s="38" t="s">
        <v>150</v>
      </c>
      <c r="C77" s="72" t="s">
        <v>151</v>
      </c>
      <c r="D77" s="28">
        <v>1554</v>
      </c>
      <c r="E77" s="69">
        <v>39630</v>
      </c>
      <c r="F77" s="42">
        <v>3898378</v>
      </c>
      <c r="G77" s="77">
        <v>9.3968299999999996</v>
      </c>
      <c r="H77" s="42">
        <v>22947</v>
      </c>
      <c r="I77" s="77">
        <v>2.8761899999999998</v>
      </c>
      <c r="J77" s="41">
        <f t="shared" si="51"/>
        <v>36698</v>
      </c>
      <c r="K77" s="42">
        <v>3837843</v>
      </c>
      <c r="L77" s="77">
        <v>8.3214699999999997</v>
      </c>
      <c r="M77" s="42">
        <v>23694</v>
      </c>
      <c r="N77" s="77">
        <v>2.99654</v>
      </c>
      <c r="O77" s="41">
        <f t="shared" si="52"/>
        <v>32007</v>
      </c>
      <c r="P77" s="42">
        <v>4017430</v>
      </c>
      <c r="Q77" s="77">
        <v>12.69896</v>
      </c>
      <c r="R77" s="42">
        <v>24379</v>
      </c>
      <c r="S77" s="77">
        <v>3.0037500000000001</v>
      </c>
      <c r="T77" s="41">
        <f t="shared" si="53"/>
        <v>51090</v>
      </c>
      <c r="U77" s="42">
        <f t="shared" si="54"/>
        <v>119795</v>
      </c>
      <c r="V77" s="43" t="s">
        <v>37</v>
      </c>
      <c r="W77" s="44">
        <f t="shared" si="55"/>
        <v>119795</v>
      </c>
      <c r="X77" s="45">
        <f t="shared" si="56"/>
        <v>7.1874984625431102E-3</v>
      </c>
      <c r="Y77" s="44">
        <f t="shared" si="57"/>
        <v>1554</v>
      </c>
      <c r="Z77" s="45">
        <f t="shared" si="58"/>
        <v>6.311941510966694E-2</v>
      </c>
      <c r="AA77" s="46">
        <f t="shared" si="59"/>
        <v>4.9136435947885977E-2</v>
      </c>
      <c r="AB77" s="183">
        <f t="shared" si="61"/>
        <v>4.9135999999999997</v>
      </c>
      <c r="AC77" s="36">
        <v>68</v>
      </c>
      <c r="AD77" s="47" t="e">
        <f>VLOOKUP(B77,#REF!,3,FALSE)</f>
        <v>#REF!</v>
      </c>
      <c r="AE77" s="2" t="e">
        <f t="shared" si="60"/>
        <v>#REF!</v>
      </c>
    </row>
    <row r="78" spans="1:31" x14ac:dyDescent="0.2">
      <c r="A78" s="25">
        <v>6</v>
      </c>
      <c r="B78" s="38" t="s">
        <v>152</v>
      </c>
      <c r="C78" s="73" t="s">
        <v>153</v>
      </c>
      <c r="D78" s="28">
        <v>955</v>
      </c>
      <c r="E78" s="69"/>
      <c r="F78" s="42">
        <v>3966273</v>
      </c>
      <c r="G78" s="77">
        <v>6.25474</v>
      </c>
      <c r="H78" s="42">
        <v>15148</v>
      </c>
      <c r="I78" s="77">
        <v>0</v>
      </c>
      <c r="J78" s="41">
        <f t="shared" si="51"/>
        <v>24808</v>
      </c>
      <c r="K78" s="42">
        <v>3795560</v>
      </c>
      <c r="L78" s="77">
        <v>6.2683799999999996</v>
      </c>
      <c r="M78" s="42">
        <v>18785</v>
      </c>
      <c r="N78" s="77">
        <v>0</v>
      </c>
      <c r="O78" s="41">
        <f t="shared" si="52"/>
        <v>23792</v>
      </c>
      <c r="P78" s="42">
        <v>3924953</v>
      </c>
      <c r="Q78" s="77">
        <v>6.4033899999999999</v>
      </c>
      <c r="R78" s="42">
        <v>19545</v>
      </c>
      <c r="S78" s="77">
        <v>0</v>
      </c>
      <c r="T78" s="41">
        <f t="shared" si="53"/>
        <v>25133</v>
      </c>
      <c r="U78" s="42">
        <f t="shared" si="54"/>
        <v>73733</v>
      </c>
      <c r="V78" s="43" t="s">
        <v>154</v>
      </c>
      <c r="W78" s="44" t="str">
        <f t="shared" si="55"/>
        <v/>
      </c>
      <c r="X78" s="45">
        <f t="shared" si="56"/>
        <v>0</v>
      </c>
      <c r="Y78" s="44" t="str">
        <f t="shared" si="57"/>
        <v/>
      </c>
      <c r="Z78" s="45">
        <f t="shared" si="58"/>
        <v>0</v>
      </c>
      <c r="AA78" s="46">
        <f t="shared" si="59"/>
        <v>0</v>
      </c>
      <c r="AB78" s="183">
        <f t="shared" si="61"/>
        <v>0</v>
      </c>
      <c r="AC78" s="36">
        <v>69</v>
      </c>
      <c r="AD78" s="47" t="e">
        <f>VLOOKUP(B78,#REF!,3,FALSE)</f>
        <v>#REF!</v>
      </c>
      <c r="AE78" s="2" t="e">
        <f t="shared" si="60"/>
        <v>#REF!</v>
      </c>
    </row>
    <row r="79" spans="1:31" x14ac:dyDescent="0.2">
      <c r="A79" s="25">
        <v>6</v>
      </c>
      <c r="B79" s="38" t="s">
        <v>155</v>
      </c>
      <c r="C79" s="39" t="s">
        <v>51</v>
      </c>
      <c r="D79" s="28">
        <v>8735</v>
      </c>
      <c r="E79" s="69">
        <v>39630</v>
      </c>
      <c r="F79" s="30"/>
      <c r="G79" s="70"/>
      <c r="H79" s="41"/>
      <c r="I79" s="70"/>
      <c r="J79" s="42">
        <v>3623802</v>
      </c>
      <c r="K79" s="42"/>
      <c r="L79" s="50"/>
      <c r="M79" s="42"/>
      <c r="N79" s="50"/>
      <c r="O79" s="42">
        <v>3801216</v>
      </c>
      <c r="P79" s="42"/>
      <c r="Q79" s="77"/>
      <c r="R79" s="42"/>
      <c r="S79" s="77"/>
      <c r="T79" s="42">
        <v>4098240</v>
      </c>
      <c r="U79" s="42">
        <f t="shared" si="54"/>
        <v>11523258</v>
      </c>
      <c r="V79" s="43" t="s">
        <v>37</v>
      </c>
      <c r="W79" s="44">
        <f t="shared" si="55"/>
        <v>11523258</v>
      </c>
      <c r="X79" s="45">
        <f t="shared" si="56"/>
        <v>0.69137609381432941</v>
      </c>
      <c r="Y79" s="44">
        <f t="shared" si="57"/>
        <v>8735</v>
      </c>
      <c r="Z79" s="45">
        <f t="shared" si="58"/>
        <v>0.35479285134037369</v>
      </c>
      <c r="AA79" s="46">
        <f t="shared" si="59"/>
        <v>0.43893866195886261</v>
      </c>
      <c r="AB79" s="183">
        <f t="shared" si="61"/>
        <v>43.893900000000002</v>
      </c>
      <c r="AC79" s="36">
        <v>70</v>
      </c>
      <c r="AD79" s="47" t="e">
        <f>VLOOKUP(B79,#REF!,3,FALSE)</f>
        <v>#REF!</v>
      </c>
      <c r="AE79" s="2" t="e">
        <f t="shared" si="60"/>
        <v>#REF!</v>
      </c>
    </row>
    <row r="80" spans="1:31" x14ac:dyDescent="0.2">
      <c r="A80" s="25">
        <v>6</v>
      </c>
      <c r="B80" s="51" t="s">
        <v>156</v>
      </c>
      <c r="C80" s="52" t="s">
        <v>157</v>
      </c>
      <c r="D80" s="71">
        <f>SUBTOTAL(9,D65:D79)</f>
        <v>25575</v>
      </c>
      <c r="E80" s="69"/>
      <c r="F80" s="55"/>
      <c r="G80" s="56"/>
      <c r="H80" s="55"/>
      <c r="I80" s="56"/>
      <c r="J80" s="57">
        <f>SUBTOTAL(9,J65:J79)</f>
        <v>5412756</v>
      </c>
      <c r="K80" s="58"/>
      <c r="L80" s="59"/>
      <c r="M80" s="58"/>
      <c r="N80" s="59"/>
      <c r="O80" s="57">
        <f>SUBTOTAL(9,O65:O79)</f>
        <v>5475621</v>
      </c>
      <c r="P80" s="57"/>
      <c r="Q80" s="60"/>
      <c r="R80" s="57"/>
      <c r="S80" s="60"/>
      <c r="T80" s="57">
        <f>SUBTOTAL(9,T65:T79)</f>
        <v>5852490</v>
      </c>
      <c r="U80" s="57">
        <f>SUBTOTAL(9,U65:U79)</f>
        <v>16740867</v>
      </c>
      <c r="V80" s="43"/>
      <c r="W80" s="61">
        <f t="shared" ref="W80:AB80" si="62">SUBTOTAL(9,W65:W79)</f>
        <v>16667134</v>
      </c>
      <c r="X80" s="62">
        <f t="shared" si="62"/>
        <v>1</v>
      </c>
      <c r="Y80" s="61">
        <f t="shared" si="62"/>
        <v>24620</v>
      </c>
      <c r="Z80" s="62">
        <f t="shared" si="62"/>
        <v>1</v>
      </c>
      <c r="AA80" s="63">
        <f t="shared" si="62"/>
        <v>1</v>
      </c>
      <c r="AB80" s="64">
        <f t="shared" si="62"/>
        <v>100</v>
      </c>
      <c r="AC80" s="36">
        <v>71</v>
      </c>
      <c r="AD80" s="47" t="e">
        <f>VLOOKUP(B80,#REF!,3,FALSE)</f>
        <v>#REF!</v>
      </c>
      <c r="AE80" s="2" t="e">
        <f t="shared" si="60"/>
        <v>#REF!</v>
      </c>
    </row>
    <row r="81" spans="1:31" ht="13.5" thickBot="1" x14ac:dyDescent="0.25">
      <c r="A81" s="25">
        <v>6</v>
      </c>
      <c r="B81" s="51"/>
      <c r="C81" s="52"/>
      <c r="D81" s="53" t="s">
        <v>54</v>
      </c>
      <c r="E81" s="54">
        <f>COUNTIF(E65:E79,"&gt;0.0")</f>
        <v>14</v>
      </c>
      <c r="F81" s="55"/>
      <c r="G81" s="56"/>
      <c r="H81" s="55"/>
      <c r="I81" s="56"/>
      <c r="J81" s="57"/>
      <c r="K81" s="58"/>
      <c r="L81" s="59"/>
      <c r="M81" s="58"/>
      <c r="N81" s="59"/>
      <c r="O81" s="57"/>
      <c r="P81" s="57"/>
      <c r="Q81" s="60"/>
      <c r="R81" s="57"/>
      <c r="S81" s="60"/>
      <c r="T81" s="57"/>
      <c r="U81" s="42"/>
      <c r="V81" s="43"/>
      <c r="W81" s="44"/>
      <c r="X81" s="45"/>
      <c r="Y81" s="44"/>
      <c r="Z81" s="45"/>
      <c r="AA81" s="46"/>
      <c r="AB81" s="183"/>
      <c r="AC81" s="36">
        <v>72</v>
      </c>
      <c r="AD81" s="47"/>
    </row>
    <row r="82" spans="1:31" ht="15.75" thickBot="1" x14ac:dyDescent="0.3">
      <c r="A82" s="25">
        <v>7</v>
      </c>
      <c r="B82" s="78" t="s">
        <v>158</v>
      </c>
      <c r="C82" s="72"/>
      <c r="D82" s="28"/>
      <c r="E82" s="69"/>
      <c r="F82" s="41"/>
      <c r="G82" s="70"/>
      <c r="H82" s="41"/>
      <c r="I82" s="70"/>
      <c r="J82" s="42"/>
      <c r="K82" s="42"/>
      <c r="L82" s="50"/>
      <c r="M82" s="42"/>
      <c r="N82" s="50"/>
      <c r="O82" s="42"/>
      <c r="P82" s="42"/>
      <c r="Q82" s="77"/>
      <c r="R82" s="42"/>
      <c r="S82" s="77"/>
      <c r="T82" s="42"/>
      <c r="U82" s="42"/>
      <c r="V82" s="43"/>
      <c r="W82" s="33"/>
      <c r="X82" s="34"/>
      <c r="Y82" s="33"/>
      <c r="Z82" s="34"/>
      <c r="AA82" s="35"/>
      <c r="AB82" s="184">
        <v>100</v>
      </c>
      <c r="AC82" s="36">
        <v>73</v>
      </c>
      <c r="AD82" s="47"/>
    </row>
    <row r="83" spans="1:31" x14ac:dyDescent="0.2">
      <c r="A83" s="25">
        <v>7</v>
      </c>
      <c r="B83" s="38" t="s">
        <v>159</v>
      </c>
      <c r="C83" s="72" t="s">
        <v>160</v>
      </c>
      <c r="D83" s="28">
        <v>67314</v>
      </c>
      <c r="E83" s="69">
        <v>33329</v>
      </c>
      <c r="F83" s="42">
        <v>1452894907</v>
      </c>
      <c r="G83" s="77">
        <v>12.55856</v>
      </c>
      <c r="H83" s="42">
        <v>12095515</v>
      </c>
      <c r="I83" s="77">
        <v>3.0037500000000001</v>
      </c>
      <c r="J83" s="41">
        <f>ROUND((+F83*G83+H83*I83)/1000,5)</f>
        <v>18282599.76644</v>
      </c>
      <c r="K83" s="42">
        <v>1481099108</v>
      </c>
      <c r="L83" s="77">
        <v>13.35225</v>
      </c>
      <c r="M83" s="42">
        <v>13378065</v>
      </c>
      <c r="N83" s="77">
        <v>2.8404699999999998</v>
      </c>
      <c r="O83" s="41">
        <f>ROUND((+K83*L83+M83*N83)/1000,5)</f>
        <v>19814005.557080001</v>
      </c>
      <c r="P83" s="42">
        <v>1500286941</v>
      </c>
      <c r="Q83" s="77">
        <v>13.773099999999999</v>
      </c>
      <c r="R83" s="42">
        <v>13911939</v>
      </c>
      <c r="S83" s="77">
        <v>3.0037500000000001</v>
      </c>
      <c r="T83" s="41">
        <f>ROUND((+P83*Q83+R83*S83)/1000,5)</f>
        <v>20705390.053860001</v>
      </c>
      <c r="U83" s="42">
        <f t="shared" ref="U83:U94" si="63">ROUND(+T83+O83+J83,0)</f>
        <v>58801995</v>
      </c>
      <c r="V83" s="43" t="s">
        <v>37</v>
      </c>
      <c r="W83" s="44">
        <f t="shared" ref="W83:W94" si="64">IF(V83="yes",U83,"")</f>
        <v>58801995</v>
      </c>
      <c r="X83" s="45">
        <f t="shared" ref="X83:X94" si="65">IF(V83="yes",W83/W$95,0)</f>
        <v>0.47311568679632665</v>
      </c>
      <c r="Y83" s="44">
        <f t="shared" ref="Y83:Y94" si="66">IF(V83="yes",D83,"")</f>
        <v>67314</v>
      </c>
      <c r="Z83" s="45">
        <f t="shared" ref="Z83:Z94" si="67">IF(V83="yes",Y83/Y$95,0)</f>
        <v>0.51328310864393334</v>
      </c>
      <c r="AA83" s="46">
        <f t="shared" ref="AA83:AA94" si="68">(X83*0.25+Z83*0.75)</f>
        <v>0.50324125318203161</v>
      </c>
      <c r="AB83" s="183">
        <f>ROUND(+AA83*$AB$82,4)</f>
        <v>50.324100000000001</v>
      </c>
      <c r="AC83" s="36">
        <v>74</v>
      </c>
      <c r="AD83" s="47" t="e">
        <f>VLOOKUP(B83,#REF!,3,FALSE)</f>
        <v>#REF!</v>
      </c>
      <c r="AE83" s="2" t="e">
        <f t="shared" ref="AE83:AE95" si="69">EXACT(D83,AD83)</f>
        <v>#REF!</v>
      </c>
    </row>
    <row r="84" spans="1:31" x14ac:dyDescent="0.2">
      <c r="A84" s="25">
        <v>7</v>
      </c>
      <c r="B84" s="38" t="s">
        <v>161</v>
      </c>
      <c r="C84" s="79" t="s">
        <v>162</v>
      </c>
      <c r="D84" s="28">
        <v>40713</v>
      </c>
      <c r="E84" s="69">
        <v>33329</v>
      </c>
      <c r="F84" s="42">
        <v>483753787</v>
      </c>
      <c r="G84" s="77">
        <v>10.635109999999999</v>
      </c>
      <c r="H84" s="42">
        <v>7253483</v>
      </c>
      <c r="I84" s="77">
        <v>3.0037500000000001</v>
      </c>
      <c r="J84" s="41">
        <f>ROUND((+F84*G84+H84*I84)/1000,0)</f>
        <v>5166562</v>
      </c>
      <c r="K84" s="42">
        <v>499794107</v>
      </c>
      <c r="L84" s="77">
        <v>10.98798</v>
      </c>
      <c r="M84" s="42">
        <v>7830459</v>
      </c>
      <c r="N84" s="77">
        <v>3.0037500000000001</v>
      </c>
      <c r="O84" s="41">
        <f>ROUND((+K84*L84+M84*N84)/1000,0)</f>
        <v>5515248</v>
      </c>
      <c r="P84" s="42">
        <v>518194001</v>
      </c>
      <c r="Q84" s="77">
        <v>10.9635</v>
      </c>
      <c r="R84" s="42">
        <v>8152714</v>
      </c>
      <c r="S84" s="77">
        <v>3.0037500000000001</v>
      </c>
      <c r="T84" s="41">
        <f>ROUND((+P84*Q84+R84*S84)/1000,0)</f>
        <v>5705709</v>
      </c>
      <c r="U84" s="42">
        <f t="shared" si="63"/>
        <v>16387519</v>
      </c>
      <c r="V84" s="43" t="s">
        <v>37</v>
      </c>
      <c r="W84" s="44">
        <f t="shared" si="64"/>
        <v>16387519</v>
      </c>
      <c r="X84" s="45">
        <f t="shared" si="65"/>
        <v>0.13185253844827632</v>
      </c>
      <c r="Y84" s="44">
        <f t="shared" si="66"/>
        <v>40713</v>
      </c>
      <c r="Z84" s="45">
        <f t="shared" si="67"/>
        <v>0.3104450070151894</v>
      </c>
      <c r="AA84" s="46">
        <f t="shared" si="68"/>
        <v>0.26579688987346112</v>
      </c>
      <c r="AB84" s="183">
        <f t="shared" ref="AB84:AB94" si="70">ROUND(+AA84*$AB$82,4)</f>
        <v>26.579699999999999</v>
      </c>
      <c r="AC84" s="36">
        <v>75</v>
      </c>
      <c r="AD84" s="47" t="e">
        <f>VLOOKUP(B84,#REF!,3,FALSE)</f>
        <v>#REF!</v>
      </c>
      <c r="AE84" s="2" t="e">
        <f t="shared" si="69"/>
        <v>#REF!</v>
      </c>
    </row>
    <row r="85" spans="1:31" x14ac:dyDescent="0.2">
      <c r="A85" s="25">
        <v>7</v>
      </c>
      <c r="B85" s="38" t="s">
        <v>163</v>
      </c>
      <c r="C85" s="72" t="s">
        <v>164</v>
      </c>
      <c r="D85" s="49">
        <v>4561</v>
      </c>
      <c r="E85" s="69">
        <v>33329</v>
      </c>
      <c r="F85" s="42">
        <v>19055246</v>
      </c>
      <c r="G85" s="77">
        <v>10.36567</v>
      </c>
      <c r="H85" s="42">
        <v>251958</v>
      </c>
      <c r="I85" s="77">
        <v>3.0037500000000001</v>
      </c>
      <c r="J85" s="41">
        <f>ROUND((+F85*G85+H85*I85)/1000,5)</f>
        <v>198277.21064999999</v>
      </c>
      <c r="K85" s="42">
        <v>19728465</v>
      </c>
      <c r="L85" s="77">
        <v>11.06385</v>
      </c>
      <c r="M85" s="42">
        <v>236635</v>
      </c>
      <c r="N85" s="77">
        <v>3.0037500000000001</v>
      </c>
      <c r="O85" s="41">
        <f>ROUND((+K85*L85+M85*N85)/1000,5)</f>
        <v>218983.56987000001</v>
      </c>
      <c r="P85" s="42">
        <v>49478947</v>
      </c>
      <c r="Q85" s="77">
        <v>10.938420000000001</v>
      </c>
      <c r="R85" s="42">
        <v>245827</v>
      </c>
      <c r="S85" s="77">
        <v>0</v>
      </c>
      <c r="T85" s="41">
        <f>ROUND((+P85*Q85+R85*S85)/1000,5)</f>
        <v>541221.50344</v>
      </c>
      <c r="U85" s="42">
        <f t="shared" si="63"/>
        <v>958482</v>
      </c>
      <c r="V85" s="43" t="s">
        <v>37</v>
      </c>
      <c r="W85" s="44">
        <f t="shared" si="64"/>
        <v>958482</v>
      </c>
      <c r="X85" s="45">
        <f t="shared" si="65"/>
        <v>7.7118619820963005E-3</v>
      </c>
      <c r="Y85" s="44">
        <f t="shared" si="66"/>
        <v>4561</v>
      </c>
      <c r="Z85" s="45">
        <f t="shared" si="67"/>
        <v>3.4778564021228572E-2</v>
      </c>
      <c r="AA85" s="46">
        <f t="shared" si="68"/>
        <v>2.8011888511445503E-2</v>
      </c>
      <c r="AB85" s="183">
        <f t="shared" si="70"/>
        <v>2.8012000000000001</v>
      </c>
      <c r="AC85" s="36">
        <v>76</v>
      </c>
      <c r="AD85" s="47" t="e">
        <f>VLOOKUP(B85,#REF!,3,FALSE)</f>
        <v>#REF!</v>
      </c>
      <c r="AE85" s="2" t="e">
        <f t="shared" si="69"/>
        <v>#REF!</v>
      </c>
    </row>
    <row r="86" spans="1:31" x14ac:dyDescent="0.2">
      <c r="A86" s="25">
        <v>7</v>
      </c>
      <c r="B86" s="38" t="s">
        <v>165</v>
      </c>
      <c r="C86" s="72" t="s">
        <v>166</v>
      </c>
      <c r="D86" s="28">
        <v>1069</v>
      </c>
      <c r="E86" s="69">
        <v>33329</v>
      </c>
      <c r="F86" s="42">
        <v>11960606</v>
      </c>
      <c r="G86" s="77">
        <v>7.1399400000000002</v>
      </c>
      <c r="H86" s="42">
        <v>145393</v>
      </c>
      <c r="I86" s="77">
        <v>3.0037500000000001</v>
      </c>
      <c r="J86" s="41">
        <f t="shared" ref="J86:J93" si="71">ROUND((+F86*G86+H86*I86)/1000,0)</f>
        <v>85835</v>
      </c>
      <c r="K86" s="42">
        <v>12865832</v>
      </c>
      <c r="L86" s="77">
        <v>7.1390599999999997</v>
      </c>
      <c r="M86" s="42">
        <v>168782</v>
      </c>
      <c r="N86" s="77">
        <v>3.0037500000000001</v>
      </c>
      <c r="O86" s="41">
        <f t="shared" ref="O86:O93" si="72">ROUND((+K86*L86+M86*N86)/1000,0)</f>
        <v>92357</v>
      </c>
      <c r="P86" s="42">
        <v>13531969</v>
      </c>
      <c r="Q86" s="77">
        <v>7.13917</v>
      </c>
      <c r="R86" s="42">
        <v>176618</v>
      </c>
      <c r="S86" s="77">
        <v>3.0008300000000001</v>
      </c>
      <c r="T86" s="41">
        <f t="shared" ref="T86:T93" si="73">ROUND((+P86*Q86+R86*S86)/1000,0)</f>
        <v>97137</v>
      </c>
      <c r="U86" s="42">
        <f t="shared" si="63"/>
        <v>275329</v>
      </c>
      <c r="V86" s="43" t="s">
        <v>37</v>
      </c>
      <c r="W86" s="44">
        <f t="shared" si="64"/>
        <v>275329</v>
      </c>
      <c r="X86" s="45">
        <f t="shared" si="65"/>
        <v>2.2152729500069823E-3</v>
      </c>
      <c r="Y86" s="44">
        <f t="shared" si="66"/>
        <v>1069</v>
      </c>
      <c r="Z86" s="45">
        <f t="shared" si="67"/>
        <v>8.1513450863173308E-3</v>
      </c>
      <c r="AA86" s="46">
        <f t="shared" si="68"/>
        <v>6.6673270522397436E-3</v>
      </c>
      <c r="AB86" s="183">
        <f t="shared" si="70"/>
        <v>0.66669999999999996</v>
      </c>
      <c r="AC86" s="36">
        <v>77</v>
      </c>
      <c r="AD86" s="47" t="e">
        <f>VLOOKUP(B86,#REF!,3,FALSE)</f>
        <v>#REF!</v>
      </c>
      <c r="AE86" s="2" t="e">
        <f t="shared" si="69"/>
        <v>#REF!</v>
      </c>
    </row>
    <row r="87" spans="1:31" x14ac:dyDescent="0.2">
      <c r="A87" s="25">
        <v>7</v>
      </c>
      <c r="B87" s="38" t="s">
        <v>167</v>
      </c>
      <c r="C87" s="72" t="s">
        <v>168</v>
      </c>
      <c r="D87" s="28">
        <v>2546</v>
      </c>
      <c r="E87" s="69">
        <v>33329</v>
      </c>
      <c r="F87" s="42">
        <v>33786088</v>
      </c>
      <c r="G87" s="77">
        <v>7.8569300000000002</v>
      </c>
      <c r="H87" s="42">
        <v>3236614</v>
      </c>
      <c r="I87" s="77">
        <v>2.6879900000000001</v>
      </c>
      <c r="J87" s="41">
        <f t="shared" si="71"/>
        <v>274155</v>
      </c>
      <c r="K87" s="42">
        <v>36029008</v>
      </c>
      <c r="L87" s="77">
        <v>7.6179100000000002</v>
      </c>
      <c r="M87" s="42">
        <v>3558954</v>
      </c>
      <c r="N87" s="77">
        <v>2.4445399999999999</v>
      </c>
      <c r="O87" s="41">
        <f t="shared" si="72"/>
        <v>283166</v>
      </c>
      <c r="P87" s="42">
        <v>36883377</v>
      </c>
      <c r="Q87" s="77">
        <v>7.6179300000000003</v>
      </c>
      <c r="R87" s="42">
        <v>3696543</v>
      </c>
      <c r="S87" s="77">
        <v>2.3535499999999998</v>
      </c>
      <c r="T87" s="41">
        <f t="shared" si="73"/>
        <v>289675</v>
      </c>
      <c r="U87" s="42">
        <f t="shared" si="63"/>
        <v>846996</v>
      </c>
      <c r="V87" s="43" t="s">
        <v>37</v>
      </c>
      <c r="W87" s="44">
        <f t="shared" si="64"/>
        <v>846996</v>
      </c>
      <c r="X87" s="45">
        <f t="shared" si="65"/>
        <v>6.8148554186595453E-3</v>
      </c>
      <c r="Y87" s="44">
        <f t="shared" si="66"/>
        <v>2546</v>
      </c>
      <c r="Z87" s="45">
        <f t="shared" si="67"/>
        <v>1.941377417190264E-2</v>
      </c>
      <c r="AA87" s="46">
        <f t="shared" si="68"/>
        <v>1.6264044483591866E-2</v>
      </c>
      <c r="AB87" s="183">
        <f t="shared" si="70"/>
        <v>1.6264000000000001</v>
      </c>
      <c r="AC87" s="36">
        <v>78</v>
      </c>
      <c r="AD87" s="47" t="e">
        <f>VLOOKUP(B87,#REF!,3,FALSE)</f>
        <v>#REF!</v>
      </c>
      <c r="AE87" s="2" t="e">
        <f t="shared" si="69"/>
        <v>#REF!</v>
      </c>
    </row>
    <row r="88" spans="1:31" x14ac:dyDescent="0.2">
      <c r="A88" s="25">
        <v>7</v>
      </c>
      <c r="B88" s="38" t="s">
        <v>169</v>
      </c>
      <c r="C88" s="72" t="s">
        <v>170</v>
      </c>
      <c r="D88" s="28">
        <v>2284</v>
      </c>
      <c r="E88" s="69">
        <v>33512</v>
      </c>
      <c r="F88" s="42">
        <v>28301488</v>
      </c>
      <c r="G88" s="77">
        <v>9.5153999999999996</v>
      </c>
      <c r="H88" s="42">
        <v>763054</v>
      </c>
      <c r="I88" s="77">
        <v>3.0037500000000001</v>
      </c>
      <c r="J88" s="41">
        <f t="shared" si="71"/>
        <v>271592</v>
      </c>
      <c r="K88" s="42">
        <v>29525248</v>
      </c>
      <c r="L88" s="77">
        <v>10.089399999999999</v>
      </c>
      <c r="M88" s="42">
        <v>801661</v>
      </c>
      <c r="N88" s="77">
        <v>2.9937800000000001</v>
      </c>
      <c r="O88" s="41">
        <f t="shared" si="72"/>
        <v>300292</v>
      </c>
      <c r="P88" s="42">
        <v>30902608</v>
      </c>
      <c r="Q88" s="77">
        <v>9.7978799999999993</v>
      </c>
      <c r="R88" s="42">
        <v>846575</v>
      </c>
      <c r="S88" s="77">
        <v>2.8349500000000001</v>
      </c>
      <c r="T88" s="41">
        <f t="shared" si="73"/>
        <v>305180</v>
      </c>
      <c r="U88" s="42">
        <f t="shared" si="63"/>
        <v>877064</v>
      </c>
      <c r="V88" s="43" t="s">
        <v>37</v>
      </c>
      <c r="W88" s="44">
        <f t="shared" si="64"/>
        <v>877064</v>
      </c>
      <c r="X88" s="45">
        <f t="shared" si="65"/>
        <v>7.0567799055854044E-3</v>
      </c>
      <c r="Y88" s="44">
        <f t="shared" si="66"/>
        <v>2284</v>
      </c>
      <c r="Z88" s="45">
        <f t="shared" si="67"/>
        <v>1.7415970231196242E-2</v>
      </c>
      <c r="AA88" s="46">
        <f t="shared" si="68"/>
        <v>1.4826172649793532E-2</v>
      </c>
      <c r="AB88" s="183">
        <f t="shared" si="70"/>
        <v>1.4825999999999999</v>
      </c>
      <c r="AC88" s="36">
        <v>79</v>
      </c>
      <c r="AD88" s="47" t="e">
        <f>VLOOKUP(B88,#REF!,3,FALSE)</f>
        <v>#REF!</v>
      </c>
      <c r="AE88" s="2" t="e">
        <f t="shared" si="69"/>
        <v>#REF!</v>
      </c>
    </row>
    <row r="89" spans="1:31" x14ac:dyDescent="0.2">
      <c r="A89" s="25">
        <v>7</v>
      </c>
      <c r="B89" s="38" t="s">
        <v>171</v>
      </c>
      <c r="C89" s="72" t="s">
        <v>172</v>
      </c>
      <c r="D89" s="49">
        <v>842</v>
      </c>
      <c r="E89" s="69">
        <v>33512</v>
      </c>
      <c r="F89" s="42">
        <v>9895435</v>
      </c>
      <c r="G89" s="77">
        <v>9.1534200000000006</v>
      </c>
      <c r="H89" s="42">
        <v>235057</v>
      </c>
      <c r="I89" s="77">
        <v>2.9992700000000001</v>
      </c>
      <c r="J89" s="41">
        <f t="shared" si="71"/>
        <v>91282</v>
      </c>
      <c r="K89" s="42">
        <v>10522941</v>
      </c>
      <c r="L89" s="77">
        <v>9.0827200000000001</v>
      </c>
      <c r="M89" s="42">
        <v>257302</v>
      </c>
      <c r="N89" s="77">
        <v>3</v>
      </c>
      <c r="O89" s="41">
        <f t="shared" si="72"/>
        <v>96349</v>
      </c>
      <c r="P89" s="42">
        <v>10949214</v>
      </c>
      <c r="Q89" s="77">
        <v>8.6377900000000007</v>
      </c>
      <c r="R89" s="42">
        <v>267630</v>
      </c>
      <c r="S89" s="77">
        <v>2.9891999999999999</v>
      </c>
      <c r="T89" s="41">
        <f t="shared" si="73"/>
        <v>95377</v>
      </c>
      <c r="U89" s="42">
        <f t="shared" si="63"/>
        <v>283008</v>
      </c>
      <c r="V89" s="43" t="s">
        <v>37</v>
      </c>
      <c r="W89" s="44">
        <f t="shared" si="64"/>
        <v>283008</v>
      </c>
      <c r="X89" s="45">
        <f t="shared" si="65"/>
        <v>2.2770575095089002E-3</v>
      </c>
      <c r="Y89" s="44">
        <f t="shared" si="66"/>
        <v>842</v>
      </c>
      <c r="Z89" s="45">
        <f t="shared" si="67"/>
        <v>6.4204233514304886E-3</v>
      </c>
      <c r="AA89" s="46">
        <f t="shared" si="68"/>
        <v>5.3845818909500909E-3</v>
      </c>
      <c r="AB89" s="183">
        <f t="shared" si="70"/>
        <v>0.53849999999999998</v>
      </c>
      <c r="AC89" s="36">
        <v>80</v>
      </c>
      <c r="AD89" s="47" t="e">
        <f>VLOOKUP(B89,#REF!,3,FALSE)</f>
        <v>#REF!</v>
      </c>
      <c r="AE89" s="2" t="e">
        <f t="shared" si="69"/>
        <v>#REF!</v>
      </c>
    </row>
    <row r="90" spans="1:31" x14ac:dyDescent="0.2">
      <c r="A90" s="25">
        <v>7</v>
      </c>
      <c r="B90" s="38" t="s">
        <v>173</v>
      </c>
      <c r="C90" s="73" t="s">
        <v>174</v>
      </c>
      <c r="D90" s="28">
        <v>115</v>
      </c>
      <c r="E90" s="69">
        <v>33512</v>
      </c>
      <c r="F90" s="42">
        <v>0</v>
      </c>
      <c r="G90" s="77">
        <v>0</v>
      </c>
      <c r="H90" s="42">
        <v>0</v>
      </c>
      <c r="I90" s="77">
        <v>0</v>
      </c>
      <c r="J90" s="41">
        <f t="shared" si="71"/>
        <v>0</v>
      </c>
      <c r="K90" s="42">
        <v>0</v>
      </c>
      <c r="L90" s="77">
        <v>0</v>
      </c>
      <c r="M90" s="42">
        <v>0</v>
      </c>
      <c r="N90" s="77">
        <v>0</v>
      </c>
      <c r="O90" s="41">
        <f t="shared" si="72"/>
        <v>0</v>
      </c>
      <c r="P90" s="42">
        <v>0</v>
      </c>
      <c r="Q90" s="77">
        <v>0</v>
      </c>
      <c r="R90" s="42">
        <v>0</v>
      </c>
      <c r="S90" s="77">
        <v>0</v>
      </c>
      <c r="T90" s="41">
        <f t="shared" si="73"/>
        <v>0</v>
      </c>
      <c r="U90" s="42">
        <f t="shared" si="63"/>
        <v>0</v>
      </c>
      <c r="V90" s="43" t="s">
        <v>37</v>
      </c>
      <c r="W90" s="44">
        <f t="shared" si="64"/>
        <v>0</v>
      </c>
      <c r="X90" s="45">
        <f t="shared" si="65"/>
        <v>0</v>
      </c>
      <c r="Y90" s="44">
        <f t="shared" si="66"/>
        <v>115</v>
      </c>
      <c r="Z90" s="45">
        <f t="shared" si="67"/>
        <v>8.7689867626425909E-4</v>
      </c>
      <c r="AA90" s="46">
        <f t="shared" si="68"/>
        <v>6.5767400719819432E-4</v>
      </c>
      <c r="AB90" s="183">
        <f t="shared" si="70"/>
        <v>6.5799999999999997E-2</v>
      </c>
      <c r="AC90" s="36">
        <v>81</v>
      </c>
      <c r="AD90" s="47" t="e">
        <f>VLOOKUP(B90,#REF!,3,FALSE)</f>
        <v>#REF!</v>
      </c>
      <c r="AE90" s="2" t="e">
        <f t="shared" si="69"/>
        <v>#REF!</v>
      </c>
    </row>
    <row r="91" spans="1:31" x14ac:dyDescent="0.2">
      <c r="A91" s="25">
        <v>7</v>
      </c>
      <c r="B91" s="38" t="s">
        <v>175</v>
      </c>
      <c r="C91" s="72" t="s">
        <v>176</v>
      </c>
      <c r="D91" s="28">
        <v>794</v>
      </c>
      <c r="E91" s="69">
        <v>33512</v>
      </c>
      <c r="F91" s="42">
        <v>9426178</v>
      </c>
      <c r="G91" s="77">
        <v>8.9504999999999999</v>
      </c>
      <c r="H91" s="42">
        <v>19028</v>
      </c>
      <c r="I91" s="77">
        <v>2.99559</v>
      </c>
      <c r="J91" s="41">
        <f t="shared" si="71"/>
        <v>84426</v>
      </c>
      <c r="K91" s="42">
        <v>9844389</v>
      </c>
      <c r="L91" s="77">
        <v>8.9503799999999991</v>
      </c>
      <c r="M91" s="42">
        <v>20829</v>
      </c>
      <c r="N91" s="77">
        <v>2.97662</v>
      </c>
      <c r="O91" s="41">
        <f t="shared" si="72"/>
        <v>88173</v>
      </c>
      <c r="P91" s="42">
        <v>10645386</v>
      </c>
      <c r="Q91" s="77">
        <v>8.5317699999999999</v>
      </c>
      <c r="R91" s="42">
        <v>21431</v>
      </c>
      <c r="S91" s="77">
        <v>2.9863300000000002</v>
      </c>
      <c r="T91" s="41">
        <f t="shared" si="73"/>
        <v>90888</v>
      </c>
      <c r="U91" s="42">
        <f t="shared" si="63"/>
        <v>263487</v>
      </c>
      <c r="V91" s="43" t="s">
        <v>37</v>
      </c>
      <c r="W91" s="44">
        <f t="shared" si="64"/>
        <v>263487</v>
      </c>
      <c r="X91" s="45">
        <f t="shared" si="65"/>
        <v>2.1199932581692799E-3</v>
      </c>
      <c r="Y91" s="44">
        <f t="shared" si="66"/>
        <v>794</v>
      </c>
      <c r="Z91" s="45">
        <f t="shared" si="67"/>
        <v>6.0544134691636678E-3</v>
      </c>
      <c r="AA91" s="46">
        <f t="shared" si="68"/>
        <v>5.0708084164150704E-3</v>
      </c>
      <c r="AB91" s="183">
        <f t="shared" si="70"/>
        <v>0.5071</v>
      </c>
      <c r="AC91" s="36">
        <v>82</v>
      </c>
      <c r="AD91" s="47" t="e">
        <f>VLOOKUP(B91,#REF!,3,FALSE)</f>
        <v>#REF!</v>
      </c>
      <c r="AE91" s="2" t="e">
        <f t="shared" si="69"/>
        <v>#REF!</v>
      </c>
    </row>
    <row r="92" spans="1:31" x14ac:dyDescent="0.2">
      <c r="A92" s="25">
        <v>7</v>
      </c>
      <c r="B92" s="38" t="s">
        <v>177</v>
      </c>
      <c r="C92" s="72" t="s">
        <v>178</v>
      </c>
      <c r="D92" s="28">
        <v>759</v>
      </c>
      <c r="E92" s="69">
        <v>33329</v>
      </c>
      <c r="F92" s="42">
        <v>7311385</v>
      </c>
      <c r="G92" s="77">
        <v>6.2594200000000004</v>
      </c>
      <c r="H92" s="42">
        <v>302587</v>
      </c>
      <c r="I92" s="77">
        <v>0</v>
      </c>
      <c r="J92" s="41">
        <f t="shared" si="71"/>
        <v>45765</v>
      </c>
      <c r="K92" s="42">
        <v>7543283</v>
      </c>
      <c r="L92" s="77">
        <v>6.07348</v>
      </c>
      <c r="M92" s="42">
        <v>338734</v>
      </c>
      <c r="N92" s="77">
        <v>0</v>
      </c>
      <c r="O92" s="41">
        <f t="shared" si="72"/>
        <v>45814</v>
      </c>
      <c r="P92" s="42">
        <v>7699214</v>
      </c>
      <c r="Q92" s="77">
        <v>5.5649800000000003</v>
      </c>
      <c r="R92" s="42">
        <v>348179</v>
      </c>
      <c r="S92" s="77">
        <v>0</v>
      </c>
      <c r="T92" s="41">
        <f t="shared" si="73"/>
        <v>42846</v>
      </c>
      <c r="U92" s="42">
        <f t="shared" si="63"/>
        <v>134425</v>
      </c>
      <c r="V92" s="43" t="s">
        <v>37</v>
      </c>
      <c r="W92" s="44">
        <f t="shared" si="64"/>
        <v>134425</v>
      </c>
      <c r="X92" s="45">
        <f t="shared" si="65"/>
        <v>1.0815717425505071E-3</v>
      </c>
      <c r="Y92" s="44">
        <f t="shared" si="66"/>
        <v>759</v>
      </c>
      <c r="Z92" s="45">
        <f t="shared" si="67"/>
        <v>5.7875312633441107E-3</v>
      </c>
      <c r="AA92" s="46">
        <f t="shared" si="68"/>
        <v>4.6110413831457102E-3</v>
      </c>
      <c r="AB92" s="183">
        <f t="shared" si="70"/>
        <v>0.46110000000000001</v>
      </c>
      <c r="AC92" s="36">
        <v>83</v>
      </c>
      <c r="AD92" s="47" t="e">
        <f>VLOOKUP(B92,#REF!,3,FALSE)</f>
        <v>#REF!</v>
      </c>
      <c r="AE92" s="2" t="e">
        <f t="shared" si="69"/>
        <v>#REF!</v>
      </c>
    </row>
    <row r="93" spans="1:31" x14ac:dyDescent="0.2">
      <c r="A93" s="25">
        <v>7</v>
      </c>
      <c r="B93" s="80" t="s">
        <v>179</v>
      </c>
      <c r="C93" s="73" t="s">
        <v>180</v>
      </c>
      <c r="D93" s="28">
        <v>193</v>
      </c>
      <c r="E93" s="69">
        <v>40360</v>
      </c>
      <c r="F93" s="42">
        <v>0</v>
      </c>
      <c r="G93" s="77">
        <v>0</v>
      </c>
      <c r="H93" s="42">
        <v>0</v>
      </c>
      <c r="I93" s="77">
        <v>0</v>
      </c>
      <c r="J93" s="41">
        <f t="shared" si="71"/>
        <v>0</v>
      </c>
      <c r="K93" s="42">
        <v>0</v>
      </c>
      <c r="L93" s="77">
        <v>0</v>
      </c>
      <c r="M93" s="42">
        <v>0</v>
      </c>
      <c r="N93" s="77">
        <v>0</v>
      </c>
      <c r="O93" s="41">
        <f t="shared" si="72"/>
        <v>0</v>
      </c>
      <c r="P93" s="42">
        <v>0</v>
      </c>
      <c r="Q93" s="77">
        <v>0</v>
      </c>
      <c r="R93" s="42">
        <v>0</v>
      </c>
      <c r="S93" s="77">
        <v>0</v>
      </c>
      <c r="T93" s="41">
        <f t="shared" si="73"/>
        <v>0</v>
      </c>
      <c r="U93" s="42">
        <f t="shared" si="63"/>
        <v>0</v>
      </c>
      <c r="V93" s="43" t="s">
        <v>37</v>
      </c>
      <c r="W93" s="44">
        <f t="shared" si="64"/>
        <v>0</v>
      </c>
      <c r="X93" s="45">
        <f t="shared" si="65"/>
        <v>0</v>
      </c>
      <c r="Y93" s="44">
        <f t="shared" si="66"/>
        <v>193</v>
      </c>
      <c r="Z93" s="45">
        <f t="shared" si="67"/>
        <v>1.4716647349478436E-3</v>
      </c>
      <c r="AA93" s="46">
        <f t="shared" si="68"/>
        <v>1.1037485512108828E-3</v>
      </c>
      <c r="AB93" s="183">
        <f t="shared" si="70"/>
        <v>0.1104</v>
      </c>
      <c r="AC93" s="36">
        <v>84</v>
      </c>
      <c r="AD93" s="47" t="e">
        <f>VLOOKUP(B93,#REF!,3,FALSE)</f>
        <v>#REF!</v>
      </c>
      <c r="AE93" s="2" t="e">
        <f t="shared" si="69"/>
        <v>#REF!</v>
      </c>
    </row>
    <row r="94" spans="1:31" x14ac:dyDescent="0.2">
      <c r="A94" s="25">
        <v>7</v>
      </c>
      <c r="B94" s="38" t="s">
        <v>181</v>
      </c>
      <c r="C94" s="39" t="s">
        <v>51</v>
      </c>
      <c r="D94" s="28">
        <v>9954</v>
      </c>
      <c r="E94" s="69">
        <v>33512</v>
      </c>
      <c r="F94" s="30"/>
      <c r="G94" s="70"/>
      <c r="H94" s="41"/>
      <c r="I94" s="70"/>
      <c r="J94" s="42">
        <v>14808055</v>
      </c>
      <c r="K94" s="42"/>
      <c r="L94" s="50"/>
      <c r="M94" s="42"/>
      <c r="N94" s="50"/>
      <c r="O94" s="42">
        <v>15338936</v>
      </c>
      <c r="P94" s="42"/>
      <c r="Q94" s="77"/>
      <c r="R94" s="42"/>
      <c r="S94" s="77"/>
      <c r="T94" s="42">
        <v>15311420</v>
      </c>
      <c r="U94" s="42">
        <f t="shared" si="63"/>
        <v>45458411</v>
      </c>
      <c r="V94" s="43" t="s">
        <v>37</v>
      </c>
      <c r="W94" s="44">
        <f t="shared" si="64"/>
        <v>45458411</v>
      </c>
      <c r="X94" s="45">
        <f t="shared" si="65"/>
        <v>0.3657543819888201</v>
      </c>
      <c r="Y94" s="44">
        <f t="shared" si="66"/>
        <v>9954</v>
      </c>
      <c r="Z94" s="45">
        <f t="shared" si="67"/>
        <v>7.5901299335082051E-2</v>
      </c>
      <c r="AA94" s="46">
        <f t="shared" si="68"/>
        <v>0.14836456999851655</v>
      </c>
      <c r="AB94" s="183">
        <f t="shared" si="70"/>
        <v>14.836499999999999</v>
      </c>
      <c r="AC94" s="36">
        <v>85</v>
      </c>
      <c r="AD94" s="47" t="e">
        <f>VLOOKUP(B94,#REF!,3,FALSE)</f>
        <v>#REF!</v>
      </c>
      <c r="AE94" s="2" t="e">
        <f t="shared" si="69"/>
        <v>#REF!</v>
      </c>
    </row>
    <row r="95" spans="1:31" x14ac:dyDescent="0.2">
      <c r="A95" s="25">
        <v>7</v>
      </c>
      <c r="B95" s="51" t="s">
        <v>182</v>
      </c>
      <c r="C95" s="52" t="s">
        <v>183</v>
      </c>
      <c r="D95" s="53">
        <f>SUBTOTAL(9,D83:D94)</f>
        <v>131144</v>
      </c>
      <c r="E95" s="69"/>
      <c r="F95" s="55"/>
      <c r="G95" s="56"/>
      <c r="H95" s="55"/>
      <c r="I95" s="56"/>
      <c r="J95" s="57">
        <f>SUBTOTAL(9,J83:J94)</f>
        <v>39308548.977090001</v>
      </c>
      <c r="K95" s="58"/>
      <c r="L95" s="59"/>
      <c r="M95" s="58"/>
      <c r="N95" s="59"/>
      <c r="O95" s="57">
        <f>SUBTOTAL(9,O83:O94)</f>
        <v>41793324.126949996</v>
      </c>
      <c r="P95" s="57"/>
      <c r="Q95" s="60"/>
      <c r="R95" s="57"/>
      <c r="S95" s="60"/>
      <c r="T95" s="57">
        <f>SUBTOTAL(9,T83:T94)</f>
        <v>43184843.557300001</v>
      </c>
      <c r="U95" s="57">
        <f>SUBTOTAL(9,U83:U94)</f>
        <v>124286716</v>
      </c>
      <c r="V95" s="43"/>
      <c r="W95" s="61">
        <f t="shared" ref="W95:AA95" si="74">SUBTOTAL(9,W83:W94)</f>
        <v>124286716</v>
      </c>
      <c r="X95" s="62">
        <f t="shared" si="74"/>
        <v>1</v>
      </c>
      <c r="Y95" s="61">
        <f t="shared" si="74"/>
        <v>131144</v>
      </c>
      <c r="Z95" s="62">
        <f>SUBTOTAL(9,Z83:Z94)</f>
        <v>0.99999999999999989</v>
      </c>
      <c r="AA95" s="63">
        <f t="shared" si="74"/>
        <v>0.99999999999999978</v>
      </c>
      <c r="AB95" s="64">
        <f>SUBTOTAL(9,AB83:AB94)</f>
        <v>100.0001</v>
      </c>
      <c r="AC95" s="36">
        <v>86</v>
      </c>
      <c r="AD95" s="47" t="e">
        <f>VLOOKUP(B95,#REF!,3,FALSE)</f>
        <v>#REF!</v>
      </c>
      <c r="AE95" s="2" t="e">
        <f t="shared" si="69"/>
        <v>#REF!</v>
      </c>
    </row>
    <row r="96" spans="1:31" ht="13.5" thickBot="1" x14ac:dyDescent="0.25">
      <c r="A96" s="25">
        <v>7</v>
      </c>
      <c r="B96" s="51"/>
      <c r="C96" s="52"/>
      <c r="D96" s="53" t="s">
        <v>54</v>
      </c>
      <c r="E96" s="54">
        <f>COUNTIF(E83:E94,"&gt;0.0")</f>
        <v>12</v>
      </c>
      <c r="F96" s="55"/>
      <c r="G96" s="56"/>
      <c r="H96" s="55"/>
      <c r="I96" s="56"/>
      <c r="J96" s="57"/>
      <c r="K96" s="58"/>
      <c r="L96" s="59"/>
      <c r="M96" s="58"/>
      <c r="N96" s="59"/>
      <c r="O96" s="57"/>
      <c r="P96" s="57"/>
      <c r="Q96" s="60"/>
      <c r="R96" s="57"/>
      <c r="S96" s="60"/>
      <c r="T96" s="57"/>
      <c r="U96" s="42"/>
      <c r="V96" s="43"/>
      <c r="W96" s="44"/>
      <c r="X96" s="45"/>
      <c r="Y96" s="44"/>
      <c r="Z96" s="45"/>
      <c r="AA96" s="46"/>
      <c r="AB96" s="183"/>
      <c r="AC96" s="36">
        <v>87</v>
      </c>
      <c r="AD96" s="47"/>
    </row>
    <row r="97" spans="1:31" ht="15.75" thickBot="1" x14ac:dyDescent="0.3">
      <c r="A97" s="25">
        <v>8</v>
      </c>
      <c r="B97" s="78" t="s">
        <v>184</v>
      </c>
      <c r="C97" s="79"/>
      <c r="D97" s="28"/>
      <c r="E97" s="69"/>
      <c r="F97" s="41"/>
      <c r="G97" s="70"/>
      <c r="H97" s="41"/>
      <c r="I97" s="70"/>
      <c r="J97" s="42"/>
      <c r="K97" s="42"/>
      <c r="L97" s="50"/>
      <c r="M97" s="42"/>
      <c r="N97" s="50"/>
      <c r="O97" s="42"/>
      <c r="P97" s="42"/>
      <c r="Q97" s="77"/>
      <c r="R97" s="42"/>
      <c r="S97" s="77"/>
      <c r="T97" s="42"/>
      <c r="U97" s="42"/>
      <c r="V97" s="43"/>
      <c r="W97" s="33"/>
      <c r="X97" s="34"/>
      <c r="Y97" s="33"/>
      <c r="Z97" s="34"/>
      <c r="AA97" s="35"/>
      <c r="AB97" s="184">
        <v>100</v>
      </c>
      <c r="AC97" s="36">
        <v>88</v>
      </c>
      <c r="AD97" s="47"/>
    </row>
    <row r="98" spans="1:31" x14ac:dyDescent="0.2">
      <c r="A98" s="25">
        <v>8</v>
      </c>
      <c r="B98" s="81" t="s">
        <v>185</v>
      </c>
      <c r="C98" s="39" t="s">
        <v>186</v>
      </c>
      <c r="D98" s="82">
        <v>12460</v>
      </c>
      <c r="E98" s="69">
        <v>33055</v>
      </c>
      <c r="F98" s="30">
        <v>151477662</v>
      </c>
      <c r="G98" s="83">
        <v>15.78923</v>
      </c>
      <c r="H98" s="30">
        <v>1912664</v>
      </c>
      <c r="I98" s="31">
        <v>3.00366</v>
      </c>
      <c r="J98" s="41">
        <f>ROUND((+F98*G98+H98*I98)/1000,5)</f>
        <v>2397460.6375299999</v>
      </c>
      <c r="K98" s="30">
        <v>166361892</v>
      </c>
      <c r="L98" s="31">
        <v>15.931430000000001</v>
      </c>
      <c r="M98" s="30">
        <v>1803414</v>
      </c>
      <c r="N98" s="31">
        <v>3.0037500000000001</v>
      </c>
      <c r="O98" s="41">
        <f>ROUND((+K98*L98+M98*N98)/1000,5)</f>
        <v>2655799.8418700001</v>
      </c>
      <c r="P98" s="30">
        <v>173898531</v>
      </c>
      <c r="Q98" s="31">
        <v>13.78317</v>
      </c>
      <c r="R98" s="30">
        <v>1875179</v>
      </c>
      <c r="S98" s="31">
        <v>3.0037500000000001</v>
      </c>
      <c r="T98" s="41">
        <f>ROUND((+P98*Q98+R98*S98)/1000,5)</f>
        <v>2402505.5844399999</v>
      </c>
      <c r="U98" s="42">
        <f t="shared" ref="U98:U108" si="75">ROUND(+T98+O98+J98,0)</f>
        <v>7455766</v>
      </c>
      <c r="V98" s="43" t="s">
        <v>37</v>
      </c>
      <c r="W98" s="44">
        <f t="shared" ref="W98:W108" si="76">IF(V98="yes",U98,"")</f>
        <v>7455766</v>
      </c>
      <c r="X98" s="45">
        <f t="shared" ref="X98:X108" si="77">IF(V98="yes",W98/W$109,0)</f>
        <v>0.35595618221384479</v>
      </c>
      <c r="Y98" s="44">
        <f t="shared" ref="Y98:Y107" si="78">IF(V98="yes",D98,"")</f>
        <v>12460</v>
      </c>
      <c r="Z98" s="45">
        <f t="shared" ref="Z98:Z108" si="79">IF(V98="yes",Y98/Y$109,0)</f>
        <v>0.47238124123289227</v>
      </c>
      <c r="AA98" s="46">
        <f t="shared" ref="AA98:AA108" si="80">(X98*0.25+Z98*0.75)</f>
        <v>0.44327497647813041</v>
      </c>
      <c r="AB98" s="183">
        <f>ROUND(+AA98*$AB$97,2)</f>
        <v>44.33</v>
      </c>
      <c r="AC98" s="36">
        <v>89</v>
      </c>
      <c r="AD98" s="47" t="e">
        <f>VLOOKUP(B98,#REF!,3,FALSE)</f>
        <v>#REF!</v>
      </c>
      <c r="AE98" s="2" t="e">
        <f t="shared" ref="AE98:AE109" si="81">EXACT(D98,AD98)</f>
        <v>#REF!</v>
      </c>
    </row>
    <row r="99" spans="1:31" x14ac:dyDescent="0.2">
      <c r="A99" s="25">
        <v>8</v>
      </c>
      <c r="B99" s="81" t="s">
        <v>187</v>
      </c>
      <c r="C99" s="74" t="s">
        <v>188</v>
      </c>
      <c r="D99" s="82">
        <v>2802</v>
      </c>
      <c r="E99" s="69">
        <v>33420</v>
      </c>
      <c r="F99" s="30">
        <v>20794161</v>
      </c>
      <c r="G99" s="83">
        <v>13.073130000000001</v>
      </c>
      <c r="H99" s="30">
        <v>147826</v>
      </c>
      <c r="I99" s="74">
        <v>2.9967700000000002</v>
      </c>
      <c r="J99" s="41">
        <f t="shared" ref="J99:J107" si="82">ROUND((+F99*G99+H99*I99)/1000,0)</f>
        <v>272288</v>
      </c>
      <c r="K99" s="30">
        <v>19023508</v>
      </c>
      <c r="L99" s="74">
        <v>13.33526</v>
      </c>
      <c r="M99" s="30">
        <v>142550</v>
      </c>
      <c r="N99" s="74">
        <v>3.0024600000000001</v>
      </c>
      <c r="O99" s="41">
        <f t="shared" ref="O99:O107" si="83">ROUND((+K99*L99+M99*N99)/1000,0)</f>
        <v>254111</v>
      </c>
      <c r="P99" s="30">
        <v>20343352</v>
      </c>
      <c r="Q99" s="74">
        <v>12.56837</v>
      </c>
      <c r="R99" s="30">
        <v>148323</v>
      </c>
      <c r="S99" s="84">
        <v>3.0037500000000001</v>
      </c>
      <c r="T99" s="41">
        <f t="shared" ref="T99:T107" si="84">ROUND((+P99*Q99+R99*S99)/1000,0)</f>
        <v>256128</v>
      </c>
      <c r="U99" s="42">
        <f t="shared" si="75"/>
        <v>782527</v>
      </c>
      <c r="V99" s="43" t="s">
        <v>37</v>
      </c>
      <c r="W99" s="44">
        <f t="shared" si="76"/>
        <v>782527</v>
      </c>
      <c r="X99" s="45">
        <f t="shared" si="77"/>
        <v>3.7359719095161156E-2</v>
      </c>
      <c r="Y99" s="44">
        <f t="shared" si="78"/>
        <v>2802</v>
      </c>
      <c r="Z99" s="45">
        <f t="shared" si="79"/>
        <v>0.10622891155173067</v>
      </c>
      <c r="AA99" s="46">
        <f t="shared" si="80"/>
        <v>8.9011613437588302E-2</v>
      </c>
      <c r="AB99" s="183">
        <f t="shared" ref="AB99:AB108" si="85">ROUND(+AA99*$AB$97,2)</f>
        <v>8.9</v>
      </c>
      <c r="AC99" s="36">
        <v>90</v>
      </c>
      <c r="AD99" s="47" t="e">
        <f>VLOOKUP(B99,#REF!,3,FALSE)</f>
        <v>#REF!</v>
      </c>
      <c r="AE99" s="2" t="e">
        <f t="shared" si="81"/>
        <v>#REF!</v>
      </c>
    </row>
    <row r="100" spans="1:31" x14ac:dyDescent="0.2">
      <c r="A100" s="25">
        <v>8</v>
      </c>
      <c r="B100" s="81" t="s">
        <v>189</v>
      </c>
      <c r="C100" s="39" t="s">
        <v>190</v>
      </c>
      <c r="D100" s="28">
        <v>2007</v>
      </c>
      <c r="E100" s="69">
        <v>33239</v>
      </c>
      <c r="F100" s="30">
        <v>22704814</v>
      </c>
      <c r="G100" s="83">
        <v>7.5108300000000003</v>
      </c>
      <c r="H100" s="30">
        <v>314065</v>
      </c>
      <c r="I100" s="74">
        <v>2.86565</v>
      </c>
      <c r="J100" s="41">
        <f t="shared" si="82"/>
        <v>171432</v>
      </c>
      <c r="K100" s="30">
        <v>20818437</v>
      </c>
      <c r="L100" s="74">
        <v>7.6440900000000003</v>
      </c>
      <c r="M100" s="30">
        <v>302857</v>
      </c>
      <c r="N100" s="31">
        <v>3.00142</v>
      </c>
      <c r="O100" s="41">
        <f t="shared" si="83"/>
        <v>160047</v>
      </c>
      <c r="P100" s="30">
        <v>22755010</v>
      </c>
      <c r="Q100" s="31">
        <v>7.7300800000000001</v>
      </c>
      <c r="R100" s="30">
        <v>315123</v>
      </c>
      <c r="S100" s="31">
        <v>3.0019999999999998</v>
      </c>
      <c r="T100" s="41">
        <f t="shared" si="84"/>
        <v>176844</v>
      </c>
      <c r="U100" s="42">
        <f t="shared" si="75"/>
        <v>508323</v>
      </c>
      <c r="V100" s="43" t="s">
        <v>37</v>
      </c>
      <c r="W100" s="44">
        <f t="shared" si="76"/>
        <v>508323</v>
      </c>
      <c r="X100" s="45">
        <f t="shared" si="77"/>
        <v>2.4268561327097475E-2</v>
      </c>
      <c r="Y100" s="44">
        <f t="shared" si="78"/>
        <v>2007</v>
      </c>
      <c r="Z100" s="45">
        <f t="shared" si="79"/>
        <v>7.6089016946582252E-2</v>
      </c>
      <c r="AA100" s="46">
        <f t="shared" si="80"/>
        <v>6.3133903041711056E-2</v>
      </c>
      <c r="AB100" s="183">
        <f t="shared" si="85"/>
        <v>6.31</v>
      </c>
      <c r="AC100" s="36">
        <v>91</v>
      </c>
      <c r="AD100" s="47" t="e">
        <f>VLOOKUP(B100,#REF!,3,FALSE)</f>
        <v>#REF!</v>
      </c>
      <c r="AE100" s="2" t="e">
        <f t="shared" si="81"/>
        <v>#REF!</v>
      </c>
    </row>
    <row r="101" spans="1:31" x14ac:dyDescent="0.2">
      <c r="A101" s="25">
        <v>8</v>
      </c>
      <c r="B101" s="81" t="s">
        <v>191</v>
      </c>
      <c r="C101" s="39" t="s">
        <v>192</v>
      </c>
      <c r="D101" s="28">
        <v>46</v>
      </c>
      <c r="E101" s="69">
        <v>34700</v>
      </c>
      <c r="F101" s="30">
        <v>1845120</v>
      </c>
      <c r="G101" s="83">
        <v>3.6718500000000001</v>
      </c>
      <c r="H101" s="30">
        <v>102689</v>
      </c>
      <c r="I101" s="74">
        <v>0</v>
      </c>
      <c r="J101" s="41">
        <f t="shared" si="82"/>
        <v>6775</v>
      </c>
      <c r="K101" s="30">
        <v>1619276</v>
      </c>
      <c r="L101" s="74">
        <v>3.8659300000000001</v>
      </c>
      <c r="M101" s="30">
        <v>99024</v>
      </c>
      <c r="N101" s="31">
        <v>2.8275999999999999</v>
      </c>
      <c r="O101" s="41">
        <f t="shared" si="83"/>
        <v>6540</v>
      </c>
      <c r="P101" s="30">
        <v>1673785</v>
      </c>
      <c r="Q101" s="31">
        <v>3.9873699999999999</v>
      </c>
      <c r="R101" s="30">
        <v>103033</v>
      </c>
      <c r="S101" s="31">
        <v>2.9116900000000001</v>
      </c>
      <c r="T101" s="41">
        <f t="shared" si="84"/>
        <v>6974</v>
      </c>
      <c r="U101" s="42">
        <f t="shared" si="75"/>
        <v>20289</v>
      </c>
      <c r="V101" s="43" t="s">
        <v>37</v>
      </c>
      <c r="W101" s="44">
        <f t="shared" si="76"/>
        <v>20289</v>
      </c>
      <c r="X101" s="45">
        <f t="shared" si="77"/>
        <v>9.686456067608207E-4</v>
      </c>
      <c r="Y101" s="44">
        <f t="shared" si="78"/>
        <v>46</v>
      </c>
      <c r="Z101" s="45">
        <f t="shared" si="79"/>
        <v>1.7439435872161353E-3</v>
      </c>
      <c r="AA101" s="46">
        <f t="shared" si="80"/>
        <v>1.5501190921023067E-3</v>
      </c>
      <c r="AB101" s="183">
        <f t="shared" si="85"/>
        <v>0.16</v>
      </c>
      <c r="AC101" s="36">
        <v>92</v>
      </c>
      <c r="AD101" s="47" t="e">
        <f>VLOOKUP(B101,#REF!,3,FALSE)</f>
        <v>#REF!</v>
      </c>
      <c r="AE101" s="2" t="e">
        <f t="shared" si="81"/>
        <v>#REF!</v>
      </c>
    </row>
    <row r="102" spans="1:31" x14ac:dyDescent="0.2">
      <c r="A102" s="25">
        <v>8</v>
      </c>
      <c r="B102" s="81" t="s">
        <v>193</v>
      </c>
      <c r="C102" s="39" t="s">
        <v>194</v>
      </c>
      <c r="D102" s="28">
        <v>23</v>
      </c>
      <c r="E102" s="69">
        <v>32599</v>
      </c>
      <c r="F102" s="30">
        <v>266178</v>
      </c>
      <c r="G102" s="83">
        <v>2.8176600000000001</v>
      </c>
      <c r="H102" s="30">
        <v>57616</v>
      </c>
      <c r="I102" s="31">
        <v>1.9091899999999999</v>
      </c>
      <c r="J102" s="41">
        <f t="shared" si="82"/>
        <v>860</v>
      </c>
      <c r="K102" s="30">
        <v>245395</v>
      </c>
      <c r="L102" s="31">
        <v>3.56568</v>
      </c>
      <c r="M102" s="30">
        <v>53206</v>
      </c>
      <c r="N102" s="31">
        <v>2.8192300000000001</v>
      </c>
      <c r="O102" s="41">
        <f t="shared" si="83"/>
        <v>1025</v>
      </c>
      <c r="P102" s="30">
        <v>256160</v>
      </c>
      <c r="Q102" s="31">
        <v>3.2557900000000002</v>
      </c>
      <c r="R102" s="30">
        <v>55359</v>
      </c>
      <c r="S102" s="31">
        <v>3.0037500000000001</v>
      </c>
      <c r="T102" s="41">
        <f t="shared" si="84"/>
        <v>1000</v>
      </c>
      <c r="U102" s="42">
        <f t="shared" si="75"/>
        <v>2885</v>
      </c>
      <c r="V102" s="43" t="s">
        <v>37</v>
      </c>
      <c r="W102" s="44">
        <f t="shared" si="76"/>
        <v>2885</v>
      </c>
      <c r="X102" s="45">
        <f t="shared" si="77"/>
        <v>1.3773683155921771E-4</v>
      </c>
      <c r="Y102" s="44">
        <f t="shared" si="78"/>
        <v>23</v>
      </c>
      <c r="Z102" s="45">
        <f t="shared" si="79"/>
        <v>8.7197179360806764E-4</v>
      </c>
      <c r="AA102" s="46">
        <f t="shared" si="80"/>
        <v>6.884130530958551E-4</v>
      </c>
      <c r="AB102" s="183">
        <f t="shared" si="85"/>
        <v>7.0000000000000007E-2</v>
      </c>
      <c r="AC102" s="36">
        <v>93</v>
      </c>
      <c r="AD102" s="47" t="e">
        <f>VLOOKUP(B102,#REF!,3,FALSE)</f>
        <v>#REF!</v>
      </c>
      <c r="AE102" s="2" t="e">
        <f t="shared" si="81"/>
        <v>#REF!</v>
      </c>
    </row>
    <row r="103" spans="1:31" x14ac:dyDescent="0.2">
      <c r="A103" s="25">
        <v>8</v>
      </c>
      <c r="B103" s="81" t="s">
        <v>195</v>
      </c>
      <c r="C103" s="39" t="s">
        <v>196</v>
      </c>
      <c r="D103" s="28">
        <v>181</v>
      </c>
      <c r="E103" s="69">
        <v>33239</v>
      </c>
      <c r="F103" s="30">
        <v>3461394</v>
      </c>
      <c r="G103" s="83">
        <v>6.8385699999999998</v>
      </c>
      <c r="H103" s="30">
        <v>544019</v>
      </c>
      <c r="I103" s="74">
        <v>2.84917</v>
      </c>
      <c r="J103" s="41">
        <f t="shared" si="82"/>
        <v>25221</v>
      </c>
      <c r="K103" s="30">
        <v>3174507</v>
      </c>
      <c r="L103" s="74">
        <v>7.1793800000000001</v>
      </c>
      <c r="M103" s="30">
        <v>524605</v>
      </c>
      <c r="N103" s="31">
        <v>2.9546000000000001</v>
      </c>
      <c r="O103" s="41">
        <f t="shared" si="83"/>
        <v>24341</v>
      </c>
      <c r="P103" s="30">
        <v>3552955</v>
      </c>
      <c r="Q103" s="31">
        <v>6.6935799999999999</v>
      </c>
      <c r="R103" s="30">
        <v>542273</v>
      </c>
      <c r="S103" s="31">
        <v>3.0021800000000001</v>
      </c>
      <c r="T103" s="41">
        <f t="shared" si="84"/>
        <v>25410</v>
      </c>
      <c r="U103" s="42">
        <f t="shared" si="75"/>
        <v>74972</v>
      </c>
      <c r="V103" s="43" t="s">
        <v>37</v>
      </c>
      <c r="W103" s="44">
        <f t="shared" si="76"/>
        <v>74972</v>
      </c>
      <c r="X103" s="45">
        <f t="shared" si="77"/>
        <v>3.5793434092400932E-3</v>
      </c>
      <c r="Y103" s="44">
        <f t="shared" si="78"/>
        <v>181</v>
      </c>
      <c r="Z103" s="45">
        <f t="shared" si="79"/>
        <v>6.8620388975243586E-3</v>
      </c>
      <c r="AA103" s="46">
        <f t="shared" si="80"/>
        <v>6.0413650254532922E-3</v>
      </c>
      <c r="AB103" s="183">
        <f t="shared" si="85"/>
        <v>0.6</v>
      </c>
      <c r="AC103" s="36">
        <v>94</v>
      </c>
      <c r="AD103" s="47" t="e">
        <f>VLOOKUP(B103,#REF!,3,FALSE)</f>
        <v>#REF!</v>
      </c>
      <c r="AE103" s="2" t="e">
        <f t="shared" si="81"/>
        <v>#REF!</v>
      </c>
    </row>
    <row r="104" spans="1:31" x14ac:dyDescent="0.2">
      <c r="A104" s="25">
        <v>8</v>
      </c>
      <c r="B104" s="81" t="s">
        <v>197</v>
      </c>
      <c r="C104" s="39" t="s">
        <v>198</v>
      </c>
      <c r="D104" s="28">
        <v>101</v>
      </c>
      <c r="E104" s="69">
        <v>33604</v>
      </c>
      <c r="F104" s="30">
        <v>831196</v>
      </c>
      <c r="G104" s="83">
        <v>6.0154300000000003</v>
      </c>
      <c r="H104" s="30">
        <v>10276</v>
      </c>
      <c r="I104" s="74">
        <v>2.9194200000000001</v>
      </c>
      <c r="J104" s="41">
        <f t="shared" si="82"/>
        <v>5030</v>
      </c>
      <c r="K104" s="30">
        <v>798362</v>
      </c>
      <c r="L104" s="31">
        <v>6.3003999999999998</v>
      </c>
      <c r="M104" s="30">
        <v>9725</v>
      </c>
      <c r="N104" s="31">
        <v>0</v>
      </c>
      <c r="O104" s="41">
        <f t="shared" si="83"/>
        <v>5030</v>
      </c>
      <c r="P104" s="30">
        <v>770580</v>
      </c>
      <c r="Q104" s="31">
        <v>6.4886200000000001</v>
      </c>
      <c r="R104" s="30">
        <v>10118</v>
      </c>
      <c r="S104" s="31">
        <v>3.0037500000000001</v>
      </c>
      <c r="T104" s="41">
        <f t="shared" si="84"/>
        <v>5030</v>
      </c>
      <c r="U104" s="42">
        <f t="shared" si="75"/>
        <v>15090</v>
      </c>
      <c r="V104" s="43" t="s">
        <v>37</v>
      </c>
      <c r="W104" s="44">
        <f t="shared" si="76"/>
        <v>15090</v>
      </c>
      <c r="X104" s="45">
        <f t="shared" si="77"/>
        <v>7.2043285553850778E-4</v>
      </c>
      <c r="Y104" s="44">
        <f t="shared" si="78"/>
        <v>101</v>
      </c>
      <c r="Z104" s="45">
        <f t="shared" si="79"/>
        <v>3.8290935284528188E-3</v>
      </c>
      <c r="AA104" s="46">
        <f t="shared" si="80"/>
        <v>3.0519283602242413E-3</v>
      </c>
      <c r="AB104" s="183">
        <f t="shared" si="85"/>
        <v>0.31</v>
      </c>
      <c r="AC104" s="36">
        <v>95</v>
      </c>
      <c r="AD104" s="47" t="e">
        <f>VLOOKUP(B104,#REF!,3,FALSE)</f>
        <v>#REF!</v>
      </c>
      <c r="AE104" s="2" t="e">
        <f t="shared" si="81"/>
        <v>#REF!</v>
      </c>
    </row>
    <row r="105" spans="1:31" x14ac:dyDescent="0.2">
      <c r="A105" s="25">
        <v>8</v>
      </c>
      <c r="B105" s="81" t="s">
        <v>199</v>
      </c>
      <c r="C105" s="39" t="s">
        <v>200</v>
      </c>
      <c r="D105" s="49">
        <v>152</v>
      </c>
      <c r="E105" s="69">
        <v>32599</v>
      </c>
      <c r="F105" s="30">
        <v>1287812</v>
      </c>
      <c r="G105" s="83">
        <v>10.98297</v>
      </c>
      <c r="H105" s="30">
        <v>291668</v>
      </c>
      <c r="I105" s="31">
        <v>1.02857</v>
      </c>
      <c r="J105" s="41">
        <f t="shared" si="82"/>
        <v>14444</v>
      </c>
      <c r="K105" s="30">
        <v>1194878</v>
      </c>
      <c r="L105" s="31">
        <v>11.356809999999999</v>
      </c>
      <c r="M105" s="30">
        <v>286820</v>
      </c>
      <c r="N105" s="31">
        <v>1.0459499999999999</v>
      </c>
      <c r="O105" s="41">
        <f t="shared" si="83"/>
        <v>13870</v>
      </c>
      <c r="P105" s="30">
        <v>1253640</v>
      </c>
      <c r="Q105" s="31">
        <v>10.4735</v>
      </c>
      <c r="R105" s="30">
        <v>301411</v>
      </c>
      <c r="S105" s="31">
        <v>0.99531000000000003</v>
      </c>
      <c r="T105" s="41">
        <f t="shared" si="84"/>
        <v>13430</v>
      </c>
      <c r="U105" s="42">
        <f t="shared" si="75"/>
        <v>41744</v>
      </c>
      <c r="V105" s="43" t="s">
        <v>37</v>
      </c>
      <c r="W105" s="44">
        <f t="shared" si="76"/>
        <v>41744</v>
      </c>
      <c r="X105" s="45">
        <f t="shared" si="77"/>
        <v>1.9929588549767708E-3</v>
      </c>
      <c r="Y105" s="44">
        <f t="shared" si="78"/>
        <v>152</v>
      </c>
      <c r="Z105" s="45">
        <f t="shared" si="79"/>
        <v>5.7625962012359255E-3</v>
      </c>
      <c r="AA105" s="46">
        <f t="shared" si="80"/>
        <v>4.8201868646711365E-3</v>
      </c>
      <c r="AB105" s="183">
        <f t="shared" si="85"/>
        <v>0.48</v>
      </c>
      <c r="AC105" s="36">
        <v>96</v>
      </c>
      <c r="AD105" s="47" t="e">
        <f>VLOOKUP(B105,#REF!,3,FALSE)</f>
        <v>#REF!</v>
      </c>
      <c r="AE105" s="2" t="e">
        <f t="shared" si="81"/>
        <v>#REF!</v>
      </c>
    </row>
    <row r="106" spans="1:31" x14ac:dyDescent="0.2">
      <c r="A106" s="25">
        <v>8</v>
      </c>
      <c r="B106" s="81" t="s">
        <v>201</v>
      </c>
      <c r="C106" s="39" t="s">
        <v>202</v>
      </c>
      <c r="D106" s="28">
        <v>163</v>
      </c>
      <c r="E106" s="69">
        <v>32599</v>
      </c>
      <c r="F106" s="30">
        <v>1430546</v>
      </c>
      <c r="G106" s="83">
        <v>5.8984500000000004</v>
      </c>
      <c r="H106" s="30">
        <v>424324</v>
      </c>
      <c r="I106" s="74">
        <v>2.69841</v>
      </c>
      <c r="J106" s="41">
        <f t="shared" si="82"/>
        <v>9583</v>
      </c>
      <c r="K106" s="30">
        <v>1368077</v>
      </c>
      <c r="L106" s="74">
        <v>5.8607800000000001</v>
      </c>
      <c r="M106" s="30">
        <v>409178</v>
      </c>
      <c r="N106" s="31">
        <v>2.6980900000000001</v>
      </c>
      <c r="O106" s="41">
        <f t="shared" si="83"/>
        <v>9122</v>
      </c>
      <c r="P106" s="30">
        <v>1425123</v>
      </c>
      <c r="Q106" s="31">
        <v>5.9644000000000004</v>
      </c>
      <c r="R106" s="30">
        <v>425754</v>
      </c>
      <c r="S106" s="31">
        <v>3.0017299999999998</v>
      </c>
      <c r="T106" s="41">
        <f t="shared" si="84"/>
        <v>9778</v>
      </c>
      <c r="U106" s="42">
        <f t="shared" si="75"/>
        <v>28483</v>
      </c>
      <c r="V106" s="43" t="s">
        <v>37</v>
      </c>
      <c r="W106" s="44">
        <f t="shared" si="76"/>
        <v>28483</v>
      </c>
      <c r="X106" s="45">
        <f t="shared" si="77"/>
        <v>1.3598468538305712E-3</v>
      </c>
      <c r="Y106" s="44">
        <f t="shared" si="78"/>
        <v>163</v>
      </c>
      <c r="Z106" s="45">
        <f t="shared" si="79"/>
        <v>6.1796261894832621E-3</v>
      </c>
      <c r="AA106" s="46">
        <f t="shared" si="80"/>
        <v>4.9746813555700889E-3</v>
      </c>
      <c r="AB106" s="183">
        <f t="shared" si="85"/>
        <v>0.5</v>
      </c>
      <c r="AC106" s="36">
        <v>97</v>
      </c>
      <c r="AD106" s="47" t="e">
        <f>VLOOKUP(B106,#REF!,3,FALSE)</f>
        <v>#REF!</v>
      </c>
      <c r="AE106" s="2" t="e">
        <f t="shared" si="81"/>
        <v>#REF!</v>
      </c>
    </row>
    <row r="107" spans="1:31" x14ac:dyDescent="0.2">
      <c r="A107" s="25">
        <v>8</v>
      </c>
      <c r="B107" s="81" t="s">
        <v>203</v>
      </c>
      <c r="C107" s="73" t="s">
        <v>204</v>
      </c>
      <c r="D107" s="28">
        <v>19</v>
      </c>
      <c r="E107" s="69">
        <v>33239</v>
      </c>
      <c r="F107" s="30">
        <v>0</v>
      </c>
      <c r="G107" s="83">
        <v>5.9653200000000002</v>
      </c>
      <c r="H107" s="30">
        <v>0</v>
      </c>
      <c r="I107" s="31">
        <v>0.82001000000000002</v>
      </c>
      <c r="J107" s="41">
        <f t="shared" si="82"/>
        <v>0</v>
      </c>
      <c r="K107" s="30">
        <v>0</v>
      </c>
      <c r="L107" s="31">
        <v>5.0132000000000003</v>
      </c>
      <c r="M107" s="30">
        <v>0</v>
      </c>
      <c r="N107" s="31">
        <v>0.76631000000000005</v>
      </c>
      <c r="O107" s="41">
        <f t="shared" si="83"/>
        <v>0</v>
      </c>
      <c r="P107" s="30">
        <v>0</v>
      </c>
      <c r="Q107" s="31">
        <v>4.6591500000000003</v>
      </c>
      <c r="R107" s="30">
        <v>0</v>
      </c>
      <c r="S107" s="31">
        <v>0.73651</v>
      </c>
      <c r="T107" s="41">
        <f t="shared" si="84"/>
        <v>0</v>
      </c>
      <c r="U107" s="42">
        <f t="shared" si="75"/>
        <v>0</v>
      </c>
      <c r="V107" s="43" t="s">
        <v>37</v>
      </c>
      <c r="W107" s="44">
        <f t="shared" si="76"/>
        <v>0</v>
      </c>
      <c r="X107" s="45">
        <f t="shared" si="77"/>
        <v>0</v>
      </c>
      <c r="Y107" s="44">
        <f t="shared" si="78"/>
        <v>19</v>
      </c>
      <c r="Z107" s="45">
        <f t="shared" si="79"/>
        <v>7.2032452515449069E-4</v>
      </c>
      <c r="AA107" s="46">
        <f t="shared" si="80"/>
        <v>5.4024339386586802E-4</v>
      </c>
      <c r="AB107" s="183">
        <f t="shared" si="85"/>
        <v>0.05</v>
      </c>
      <c r="AC107" s="36">
        <v>98</v>
      </c>
      <c r="AD107" s="47" t="e">
        <f>VLOOKUP(B107,#REF!,3,FALSE)</f>
        <v>#REF!</v>
      </c>
      <c r="AE107" s="2" t="e">
        <f t="shared" si="81"/>
        <v>#REF!</v>
      </c>
    </row>
    <row r="108" spans="1:31" x14ac:dyDescent="0.2">
      <c r="A108" s="25">
        <v>8</v>
      </c>
      <c r="B108" s="38" t="s">
        <v>205</v>
      </c>
      <c r="C108" s="74" t="s">
        <v>51</v>
      </c>
      <c r="D108" s="82">
        <v>8761</v>
      </c>
      <c r="E108" s="69">
        <v>33239</v>
      </c>
      <c r="F108" s="30"/>
      <c r="G108" s="70"/>
      <c r="H108" s="41"/>
      <c r="I108" s="70"/>
      <c r="J108" s="85">
        <v>3459911</v>
      </c>
      <c r="K108" s="42"/>
      <c r="L108" s="50"/>
      <c r="M108" s="42"/>
      <c r="N108" s="50"/>
      <c r="O108" s="85">
        <v>4217772</v>
      </c>
      <c r="P108" s="30"/>
      <c r="Q108" s="31"/>
      <c r="R108" s="30"/>
      <c r="S108" s="31"/>
      <c r="T108" s="85">
        <v>4337979</v>
      </c>
      <c r="U108" s="42">
        <f t="shared" si="75"/>
        <v>12015662</v>
      </c>
      <c r="V108" s="43" t="s">
        <v>37</v>
      </c>
      <c r="W108" s="44">
        <f t="shared" si="76"/>
        <v>12015662</v>
      </c>
      <c r="X108" s="45">
        <f t="shared" si="77"/>
        <v>0.57365657295199057</v>
      </c>
      <c r="Y108" s="44">
        <v>8423</v>
      </c>
      <c r="Z108" s="45">
        <f t="shared" si="79"/>
        <v>0.31933123554611975</v>
      </c>
      <c r="AA108" s="46">
        <f t="shared" si="80"/>
        <v>0.38291256989758748</v>
      </c>
      <c r="AB108" s="183">
        <f t="shared" si="85"/>
        <v>38.29</v>
      </c>
      <c r="AC108" s="36">
        <v>99</v>
      </c>
      <c r="AD108" s="47" t="e">
        <f>VLOOKUP(B108,#REF!,3,FALSE)</f>
        <v>#REF!</v>
      </c>
      <c r="AE108" s="2" t="e">
        <f t="shared" si="81"/>
        <v>#REF!</v>
      </c>
    </row>
    <row r="109" spans="1:31" x14ac:dyDescent="0.2">
      <c r="A109" s="25">
        <v>8</v>
      </c>
      <c r="B109" s="51" t="s">
        <v>206</v>
      </c>
      <c r="C109" s="52" t="s">
        <v>207</v>
      </c>
      <c r="D109" s="71">
        <f>SUBTOTAL(9,D98:D108)</f>
        <v>26715</v>
      </c>
      <c r="E109" s="69"/>
      <c r="F109" s="55"/>
      <c r="G109" s="56"/>
      <c r="H109" s="55"/>
      <c r="I109" s="56"/>
      <c r="J109" s="57">
        <f>SUBTOTAL(9,J98:J108)</f>
        <v>6363004.6375299999</v>
      </c>
      <c r="K109" s="58"/>
      <c r="L109" s="59"/>
      <c r="M109" s="58"/>
      <c r="N109" s="59"/>
      <c r="O109" s="57">
        <f>SUBTOTAL(9,O98:O108)</f>
        <v>7347657.8418700006</v>
      </c>
      <c r="P109" s="57"/>
      <c r="Q109" s="60"/>
      <c r="R109" s="57"/>
      <c r="S109" s="60"/>
      <c r="T109" s="57">
        <f>SUBTOTAL(9,T98:T108)</f>
        <v>7235078.5844400004</v>
      </c>
      <c r="U109" s="57">
        <f>SUBTOTAL(9,U98:U108)</f>
        <v>20945741</v>
      </c>
      <c r="V109" s="43"/>
      <c r="W109" s="61">
        <f t="shared" ref="W109:AB109" si="86">SUBTOTAL(9,W98:W108)</f>
        <v>20945741</v>
      </c>
      <c r="X109" s="62">
        <f t="shared" si="86"/>
        <v>1</v>
      </c>
      <c r="Y109" s="61">
        <f t="shared" si="86"/>
        <v>26377</v>
      </c>
      <c r="Z109" s="62">
        <f t="shared" si="86"/>
        <v>1</v>
      </c>
      <c r="AA109" s="63">
        <f t="shared" si="86"/>
        <v>1</v>
      </c>
      <c r="AB109" s="64">
        <f t="shared" si="86"/>
        <v>100</v>
      </c>
      <c r="AC109" s="36">
        <v>100</v>
      </c>
      <c r="AD109" s="47" t="e">
        <f>VLOOKUP(B109,#REF!,3,FALSE)</f>
        <v>#REF!</v>
      </c>
      <c r="AE109" s="2" t="e">
        <f t="shared" si="81"/>
        <v>#REF!</v>
      </c>
    </row>
    <row r="110" spans="1:31" ht="13.5" thickBot="1" x14ac:dyDescent="0.25">
      <c r="A110" s="25">
        <v>8</v>
      </c>
      <c r="B110" s="51"/>
      <c r="C110" s="52"/>
      <c r="D110" s="53" t="s">
        <v>54</v>
      </c>
      <c r="E110" s="54">
        <f>COUNTIF(E98:E108,"&gt;0.0")</f>
        <v>11</v>
      </c>
      <c r="F110" s="55"/>
      <c r="G110" s="56"/>
      <c r="H110" s="55"/>
      <c r="I110" s="56"/>
      <c r="J110" s="57"/>
      <c r="K110" s="58"/>
      <c r="L110" s="59"/>
      <c r="M110" s="58"/>
      <c r="N110" s="59"/>
      <c r="O110" s="57"/>
      <c r="P110" s="57"/>
      <c r="Q110" s="60"/>
      <c r="R110" s="57"/>
      <c r="S110" s="60"/>
      <c r="T110" s="57"/>
      <c r="U110" s="42"/>
      <c r="V110" s="43"/>
      <c r="W110" s="44"/>
      <c r="X110" s="45"/>
      <c r="Y110" s="44"/>
      <c r="Z110" s="45"/>
      <c r="AA110" s="46"/>
      <c r="AB110" s="183"/>
      <c r="AC110" s="36">
        <v>101</v>
      </c>
      <c r="AD110" s="47"/>
    </row>
    <row r="111" spans="1:31" ht="15.75" thickBot="1" x14ac:dyDescent="0.3">
      <c r="A111" s="25">
        <v>9</v>
      </c>
      <c r="B111" s="78" t="s">
        <v>208</v>
      </c>
      <c r="C111" s="39"/>
      <c r="D111" s="49"/>
      <c r="E111" s="69"/>
      <c r="F111" s="41"/>
      <c r="G111" s="70"/>
      <c r="H111" s="41"/>
      <c r="I111" s="70"/>
      <c r="J111" s="85"/>
      <c r="K111" s="42"/>
      <c r="L111" s="50"/>
      <c r="M111" s="42"/>
      <c r="N111" s="50"/>
      <c r="O111" s="85"/>
      <c r="P111" s="30"/>
      <c r="Q111" s="31"/>
      <c r="R111" s="30"/>
      <c r="S111" s="31"/>
      <c r="T111" s="85"/>
      <c r="U111" s="42"/>
      <c r="V111" s="43"/>
      <c r="W111" s="33"/>
      <c r="X111" s="34"/>
      <c r="Y111" s="33"/>
      <c r="Z111" s="34"/>
      <c r="AA111" s="35"/>
      <c r="AB111" s="184">
        <v>100</v>
      </c>
      <c r="AC111" s="36">
        <v>102</v>
      </c>
      <c r="AD111" s="47"/>
    </row>
    <row r="112" spans="1:31" x14ac:dyDescent="0.2">
      <c r="A112" s="25">
        <v>9</v>
      </c>
      <c r="B112" s="38" t="s">
        <v>209</v>
      </c>
      <c r="C112" s="72" t="s">
        <v>210</v>
      </c>
      <c r="D112" s="28">
        <v>10394</v>
      </c>
      <c r="E112" s="69">
        <v>37803</v>
      </c>
      <c r="F112" s="42">
        <v>138102011</v>
      </c>
      <c r="G112" s="77">
        <v>9.1279599999999999</v>
      </c>
      <c r="H112" s="42">
        <v>2994025</v>
      </c>
      <c r="I112" s="77">
        <v>2.9538799999999998</v>
      </c>
      <c r="J112" s="41">
        <f t="shared" ref="J112:J118" si="87">ROUND((+F112*G112+H112*I112)/1000,0)</f>
        <v>1269434</v>
      </c>
      <c r="K112" s="42">
        <v>145698204</v>
      </c>
      <c r="L112" s="77">
        <v>9.1776199999999992</v>
      </c>
      <c r="M112" s="42">
        <v>3025392</v>
      </c>
      <c r="N112" s="77">
        <v>3.0037500000000001</v>
      </c>
      <c r="O112" s="41">
        <f t="shared" ref="O112:O118" si="88">ROUND((+K112*L112+M112*N112)/1000,0)</f>
        <v>1346250</v>
      </c>
      <c r="P112" s="42">
        <v>153060419</v>
      </c>
      <c r="Q112" s="77">
        <v>9.1640999999999995</v>
      </c>
      <c r="R112" s="42">
        <v>3146150</v>
      </c>
      <c r="S112" s="77">
        <v>3.0036700000000001</v>
      </c>
      <c r="T112" s="41">
        <f t="shared" ref="T112:T118" si="89">ROUND((+P112*Q112+R112*S112)/1000,0)</f>
        <v>1412111</v>
      </c>
      <c r="U112" s="42">
        <f t="shared" ref="U112:U120" si="90">ROUND(+T112+O112+J112,0)</f>
        <v>4027795</v>
      </c>
      <c r="V112" s="43" t="s">
        <v>37</v>
      </c>
      <c r="W112" s="44">
        <f t="shared" ref="W112:W120" si="91">IF(V112="yes",U112,"")</f>
        <v>4027795</v>
      </c>
      <c r="X112" s="45">
        <f t="shared" ref="X112:X120" si="92">IF(V112="yes",W112/W$121,0)</f>
        <v>0.24631030942442336</v>
      </c>
      <c r="Y112" s="44">
        <f t="shared" ref="Y112:Y120" si="93">IF(V112="yes",D112,"")</f>
        <v>10394</v>
      </c>
      <c r="Z112" s="45">
        <f t="shared" ref="Z112:Z120" si="94">IF(V112="yes",Y112/Y$121,0)</f>
        <v>0.41595966063710582</v>
      </c>
      <c r="AA112" s="46">
        <f t="shared" ref="AA112:AA120" si="95">(X112*0.25+Z112*0.75)</f>
        <v>0.37354732283393521</v>
      </c>
      <c r="AB112" s="183">
        <f>ROUND(+AA112*$AB$111,2)</f>
        <v>37.35</v>
      </c>
      <c r="AC112" s="36">
        <v>103</v>
      </c>
      <c r="AD112" s="47" t="e">
        <f>VLOOKUP(B112,#REF!,3,FALSE)</f>
        <v>#REF!</v>
      </c>
      <c r="AE112" s="2" t="e">
        <f t="shared" ref="AE112:AE121" si="96">EXACT(D112,AD112)</f>
        <v>#REF!</v>
      </c>
    </row>
    <row r="113" spans="1:31" x14ac:dyDescent="0.2">
      <c r="A113" s="25">
        <v>9</v>
      </c>
      <c r="B113" s="38" t="s">
        <v>211</v>
      </c>
      <c r="C113" s="73" t="s">
        <v>212</v>
      </c>
      <c r="D113" s="28">
        <v>2021</v>
      </c>
      <c r="E113" s="69">
        <v>35886</v>
      </c>
      <c r="F113" s="42">
        <v>23275977</v>
      </c>
      <c r="G113" s="77">
        <v>12.434670000000001</v>
      </c>
      <c r="H113" s="42">
        <v>564968</v>
      </c>
      <c r="I113" s="77">
        <v>2.9718499999999999</v>
      </c>
      <c r="J113" s="41">
        <f t="shared" si="87"/>
        <v>291108</v>
      </c>
      <c r="K113" s="42">
        <v>24446000</v>
      </c>
      <c r="L113" s="77">
        <v>13.704879999999999</v>
      </c>
      <c r="M113" s="42">
        <v>563592</v>
      </c>
      <c r="N113" s="77">
        <v>3.00217</v>
      </c>
      <c r="O113" s="41">
        <f t="shared" si="88"/>
        <v>336721</v>
      </c>
      <c r="P113" s="42">
        <v>25423177</v>
      </c>
      <c r="Q113" s="77">
        <v>11.83714</v>
      </c>
      <c r="R113" s="42">
        <v>582719</v>
      </c>
      <c r="S113" s="77">
        <v>3.0031599999999998</v>
      </c>
      <c r="T113" s="41">
        <f t="shared" si="89"/>
        <v>302688</v>
      </c>
      <c r="U113" s="42">
        <f t="shared" si="90"/>
        <v>930517</v>
      </c>
      <c r="V113" s="43" t="s">
        <v>37</v>
      </c>
      <c r="W113" s="44">
        <f t="shared" si="91"/>
        <v>930517</v>
      </c>
      <c r="X113" s="45">
        <f t="shared" si="92"/>
        <v>5.6903573839951184E-2</v>
      </c>
      <c r="Y113" s="44">
        <f t="shared" si="93"/>
        <v>2021</v>
      </c>
      <c r="Z113" s="45">
        <f t="shared" si="94"/>
        <v>8.0878821834480544E-2</v>
      </c>
      <c r="AA113" s="46">
        <f t="shared" si="95"/>
        <v>7.4885009835848212E-2</v>
      </c>
      <c r="AB113" s="183">
        <f>ROUND(+AA113*$AB$111,2)</f>
        <v>7.49</v>
      </c>
      <c r="AC113" s="36">
        <v>104</v>
      </c>
      <c r="AD113" s="47" t="e">
        <f>VLOOKUP(B113,#REF!,3,FALSE)</f>
        <v>#REF!</v>
      </c>
      <c r="AE113" s="2" t="e">
        <f t="shared" si="96"/>
        <v>#REF!</v>
      </c>
    </row>
    <row r="114" spans="1:31" x14ac:dyDescent="0.2">
      <c r="A114" s="25">
        <v>9</v>
      </c>
      <c r="B114" s="38" t="s">
        <v>213</v>
      </c>
      <c r="C114" s="72" t="s">
        <v>214</v>
      </c>
      <c r="D114" s="28">
        <v>1191</v>
      </c>
      <c r="E114" s="69">
        <v>35886</v>
      </c>
      <c r="F114" s="42">
        <v>13413103</v>
      </c>
      <c r="G114" s="77">
        <v>12.54937</v>
      </c>
      <c r="H114" s="42">
        <v>406112</v>
      </c>
      <c r="I114" s="77">
        <v>2.96224</v>
      </c>
      <c r="J114" s="41">
        <f t="shared" si="87"/>
        <v>169529</v>
      </c>
      <c r="K114" s="42">
        <v>14115998</v>
      </c>
      <c r="L114" s="77">
        <v>11.61661</v>
      </c>
      <c r="M114" s="42">
        <v>402207</v>
      </c>
      <c r="N114" s="77">
        <v>3.0034299999999998</v>
      </c>
      <c r="O114" s="41">
        <f t="shared" si="88"/>
        <v>165188</v>
      </c>
      <c r="P114" s="42">
        <v>14843037</v>
      </c>
      <c r="Q114" s="77">
        <v>11.136329999999999</v>
      </c>
      <c r="R114" s="42">
        <v>417602</v>
      </c>
      <c r="S114" s="77">
        <v>3.0028600000000001</v>
      </c>
      <c r="T114" s="41">
        <f t="shared" si="89"/>
        <v>166551</v>
      </c>
      <c r="U114" s="42">
        <f t="shared" si="90"/>
        <v>501268</v>
      </c>
      <c r="V114" s="43" t="s">
        <v>37</v>
      </c>
      <c r="W114" s="44">
        <f t="shared" si="91"/>
        <v>501268</v>
      </c>
      <c r="X114" s="45">
        <f t="shared" si="92"/>
        <v>3.0653863015511429E-2</v>
      </c>
      <c r="Y114" s="44">
        <f t="shared" si="93"/>
        <v>1191</v>
      </c>
      <c r="Z114" s="45">
        <f t="shared" si="94"/>
        <v>4.7662878181527132E-2</v>
      </c>
      <c r="AA114" s="46">
        <f t="shared" si="95"/>
        <v>4.3410624390023203E-2</v>
      </c>
      <c r="AB114" s="183">
        <f t="shared" ref="AB114:AB120" si="97">ROUND(+AA114*$AB$111,2)</f>
        <v>4.34</v>
      </c>
      <c r="AC114" s="36">
        <v>105</v>
      </c>
      <c r="AD114" s="47" t="e">
        <f>VLOOKUP(B114,#REF!,3,FALSE)</f>
        <v>#REF!</v>
      </c>
      <c r="AE114" s="2" t="e">
        <f t="shared" si="96"/>
        <v>#REF!</v>
      </c>
    </row>
    <row r="115" spans="1:31" x14ac:dyDescent="0.2">
      <c r="A115" s="25">
        <v>9</v>
      </c>
      <c r="B115" s="38" t="s">
        <v>215</v>
      </c>
      <c r="C115" s="72" t="s">
        <v>216</v>
      </c>
      <c r="D115" s="28">
        <v>1919</v>
      </c>
      <c r="E115" s="69">
        <v>36892</v>
      </c>
      <c r="F115" s="42">
        <v>21174765</v>
      </c>
      <c r="G115" s="77">
        <v>10.59747</v>
      </c>
      <c r="H115" s="42">
        <v>292798</v>
      </c>
      <c r="I115" s="77">
        <v>0</v>
      </c>
      <c r="J115" s="41">
        <f t="shared" si="87"/>
        <v>224399</v>
      </c>
      <c r="K115" s="42">
        <v>22077282</v>
      </c>
      <c r="L115" s="77">
        <v>11.145530000000001</v>
      </c>
      <c r="M115" s="42">
        <v>294211</v>
      </c>
      <c r="N115" s="77">
        <v>0</v>
      </c>
      <c r="O115" s="41">
        <f t="shared" si="88"/>
        <v>246063</v>
      </c>
      <c r="P115" s="42">
        <v>22981076</v>
      </c>
      <c r="Q115" s="77">
        <v>12.007009999999999</v>
      </c>
      <c r="R115" s="42">
        <v>305647</v>
      </c>
      <c r="S115" s="77">
        <v>0</v>
      </c>
      <c r="T115" s="41">
        <f t="shared" si="89"/>
        <v>275934</v>
      </c>
      <c r="U115" s="42">
        <f t="shared" si="90"/>
        <v>746396</v>
      </c>
      <c r="V115" s="43" t="s">
        <v>37</v>
      </c>
      <c r="W115" s="44">
        <f t="shared" si="91"/>
        <v>746396</v>
      </c>
      <c r="X115" s="45">
        <f t="shared" si="92"/>
        <v>4.5644088071302512E-2</v>
      </c>
      <c r="Y115" s="44">
        <f t="shared" si="93"/>
        <v>1919</v>
      </c>
      <c r="Z115" s="45">
        <f t="shared" si="94"/>
        <v>7.6796862493997115E-2</v>
      </c>
      <c r="AA115" s="46">
        <f t="shared" si="95"/>
        <v>6.9008668888323466E-2</v>
      </c>
      <c r="AB115" s="183">
        <f t="shared" si="97"/>
        <v>6.9</v>
      </c>
      <c r="AC115" s="36">
        <v>106</v>
      </c>
      <c r="AD115" s="47" t="e">
        <f>VLOOKUP(B115,#REF!,3,FALSE)</f>
        <v>#REF!</v>
      </c>
      <c r="AE115" s="2" t="e">
        <f t="shared" si="96"/>
        <v>#REF!</v>
      </c>
    </row>
    <row r="116" spans="1:31" x14ac:dyDescent="0.2">
      <c r="A116" s="25">
        <v>9</v>
      </c>
      <c r="B116" s="38" t="s">
        <v>217</v>
      </c>
      <c r="C116" s="73" t="s">
        <v>174</v>
      </c>
      <c r="D116" s="28">
        <v>919</v>
      </c>
      <c r="E116" s="69">
        <v>36892</v>
      </c>
      <c r="F116" s="42">
        <v>9481642</v>
      </c>
      <c r="G116" s="77">
        <v>11.29983</v>
      </c>
      <c r="H116" s="42">
        <v>477914</v>
      </c>
      <c r="I116" s="77">
        <v>2.96915</v>
      </c>
      <c r="J116" s="41">
        <f t="shared" si="87"/>
        <v>108560</v>
      </c>
      <c r="K116" s="42">
        <v>9921929</v>
      </c>
      <c r="L116" s="77">
        <v>9.7495100000000008</v>
      </c>
      <c r="M116" s="42">
        <v>436999</v>
      </c>
      <c r="N116" s="77">
        <v>2.9656799999999999</v>
      </c>
      <c r="O116" s="41">
        <f t="shared" si="88"/>
        <v>98030</v>
      </c>
      <c r="P116" s="42">
        <v>10567725</v>
      </c>
      <c r="Q116" s="77">
        <v>10.37082</v>
      </c>
      <c r="R116" s="42">
        <v>452951</v>
      </c>
      <c r="S116" s="77">
        <v>3.0025300000000001</v>
      </c>
      <c r="T116" s="41">
        <f t="shared" si="89"/>
        <v>110956</v>
      </c>
      <c r="U116" s="42">
        <f t="shared" si="90"/>
        <v>317546</v>
      </c>
      <c r="V116" s="43" t="s">
        <v>37</v>
      </c>
      <c r="W116" s="44">
        <f t="shared" si="91"/>
        <v>317546</v>
      </c>
      <c r="X116" s="45">
        <f t="shared" si="92"/>
        <v>1.9418777151391255E-2</v>
      </c>
      <c r="Y116" s="44">
        <f t="shared" si="93"/>
        <v>919</v>
      </c>
      <c r="Z116" s="45">
        <f t="shared" si="94"/>
        <v>3.6777653273571312E-2</v>
      </c>
      <c r="AA116" s="46">
        <f t="shared" si="95"/>
        <v>3.2437934243026295E-2</v>
      </c>
      <c r="AB116" s="183">
        <f t="shared" si="97"/>
        <v>3.24</v>
      </c>
      <c r="AC116" s="36">
        <v>107</v>
      </c>
      <c r="AD116" s="47" t="e">
        <f>VLOOKUP(B116,#REF!,3,FALSE)</f>
        <v>#REF!</v>
      </c>
      <c r="AE116" s="2" t="e">
        <f t="shared" si="96"/>
        <v>#REF!</v>
      </c>
    </row>
    <row r="117" spans="1:31" x14ac:dyDescent="0.2">
      <c r="A117" s="25">
        <v>9</v>
      </c>
      <c r="B117" s="38" t="s">
        <v>218</v>
      </c>
      <c r="C117" s="72" t="s">
        <v>219</v>
      </c>
      <c r="D117" s="28">
        <v>845</v>
      </c>
      <c r="E117" s="69">
        <v>36892</v>
      </c>
      <c r="F117" s="42">
        <v>11080843</v>
      </c>
      <c r="G117" s="77">
        <v>10.850350000000001</v>
      </c>
      <c r="H117" s="42">
        <v>0</v>
      </c>
      <c r="I117" s="77">
        <v>0</v>
      </c>
      <c r="J117" s="41">
        <f t="shared" si="87"/>
        <v>120231</v>
      </c>
      <c r="K117" s="42">
        <v>11468372</v>
      </c>
      <c r="L117" s="77">
        <v>10.540469999999999</v>
      </c>
      <c r="M117" s="42">
        <v>0</v>
      </c>
      <c r="N117" s="77">
        <v>0</v>
      </c>
      <c r="O117" s="41">
        <f t="shared" si="88"/>
        <v>120882</v>
      </c>
      <c r="P117" s="42">
        <v>11954453</v>
      </c>
      <c r="Q117" s="77">
        <v>12.736929999999999</v>
      </c>
      <c r="R117" s="42">
        <v>0</v>
      </c>
      <c r="S117" s="77">
        <v>0</v>
      </c>
      <c r="T117" s="41">
        <f t="shared" si="89"/>
        <v>152263</v>
      </c>
      <c r="U117" s="42">
        <f t="shared" si="90"/>
        <v>393376</v>
      </c>
      <c r="V117" s="43" t="s">
        <v>37</v>
      </c>
      <c r="W117" s="44">
        <f t="shared" si="91"/>
        <v>393376</v>
      </c>
      <c r="X117" s="45">
        <f t="shared" si="92"/>
        <v>2.405598206466366E-2</v>
      </c>
      <c r="Y117" s="44">
        <f t="shared" si="93"/>
        <v>845</v>
      </c>
      <c r="Z117" s="45">
        <f t="shared" si="94"/>
        <v>3.3816231791259803E-2</v>
      </c>
      <c r="AA117" s="46">
        <f t="shared" si="95"/>
        <v>3.1376169359610767E-2</v>
      </c>
      <c r="AB117" s="183">
        <f>ROUND(+AA117*$AB$111,2)</f>
        <v>3.14</v>
      </c>
      <c r="AC117" s="36">
        <v>108</v>
      </c>
      <c r="AD117" s="47" t="e">
        <f>VLOOKUP(B117,#REF!,3,FALSE)</f>
        <v>#REF!</v>
      </c>
      <c r="AE117" s="2" t="e">
        <f t="shared" si="96"/>
        <v>#REF!</v>
      </c>
    </row>
    <row r="118" spans="1:31" x14ac:dyDescent="0.2">
      <c r="A118" s="25">
        <v>9</v>
      </c>
      <c r="B118" s="38" t="s">
        <v>220</v>
      </c>
      <c r="C118" s="72" t="s">
        <v>221</v>
      </c>
      <c r="D118" s="28">
        <v>204</v>
      </c>
      <c r="E118" s="69">
        <v>35886</v>
      </c>
      <c r="F118" s="42">
        <v>2605673</v>
      </c>
      <c r="G118" s="77">
        <v>5.2727199999999996</v>
      </c>
      <c r="H118" s="42">
        <v>66574</v>
      </c>
      <c r="I118" s="77">
        <v>0</v>
      </c>
      <c r="J118" s="41">
        <f t="shared" si="87"/>
        <v>13739</v>
      </c>
      <c r="K118" s="42">
        <v>2796797</v>
      </c>
      <c r="L118" s="77">
        <v>5.0522099999999996</v>
      </c>
      <c r="M118" s="42">
        <v>65237</v>
      </c>
      <c r="N118" s="77">
        <v>0</v>
      </c>
      <c r="O118" s="41">
        <f t="shared" si="88"/>
        <v>14130</v>
      </c>
      <c r="P118" s="42">
        <v>2907991</v>
      </c>
      <c r="Q118" s="77">
        <v>5.0343999999999998</v>
      </c>
      <c r="R118" s="42">
        <v>73803</v>
      </c>
      <c r="S118" s="77">
        <v>0</v>
      </c>
      <c r="T118" s="41">
        <f t="shared" si="89"/>
        <v>14640</v>
      </c>
      <c r="U118" s="42">
        <f t="shared" si="90"/>
        <v>42509</v>
      </c>
      <c r="V118" s="43" t="s">
        <v>37</v>
      </c>
      <c r="W118" s="44">
        <f t="shared" si="91"/>
        <v>42509</v>
      </c>
      <c r="X118" s="45">
        <f t="shared" si="92"/>
        <v>2.5995376982499885E-3</v>
      </c>
      <c r="Y118" s="44">
        <f t="shared" si="93"/>
        <v>204</v>
      </c>
      <c r="Z118" s="45">
        <f t="shared" si="94"/>
        <v>8.1639186809668637E-3</v>
      </c>
      <c r="AA118" s="46">
        <f t="shared" si="95"/>
        <v>6.7728234352876443E-3</v>
      </c>
      <c r="AB118" s="183">
        <f t="shared" si="97"/>
        <v>0.68</v>
      </c>
      <c r="AC118" s="36">
        <v>109</v>
      </c>
      <c r="AD118" s="47" t="e">
        <f>VLOOKUP(B118,#REF!,3,FALSE)</f>
        <v>#REF!</v>
      </c>
      <c r="AE118" s="2" t="e">
        <f t="shared" si="96"/>
        <v>#REF!</v>
      </c>
    </row>
    <row r="119" spans="1:31" x14ac:dyDescent="0.2">
      <c r="A119" s="25">
        <v>9</v>
      </c>
      <c r="B119" s="38" t="s">
        <v>222</v>
      </c>
      <c r="C119" s="72" t="s">
        <v>223</v>
      </c>
      <c r="D119" s="28">
        <v>393</v>
      </c>
      <c r="E119" s="69">
        <v>36892</v>
      </c>
      <c r="F119" s="42">
        <v>5767971</v>
      </c>
      <c r="G119" s="77">
        <v>8.9221299999999992</v>
      </c>
      <c r="H119" s="42">
        <v>0</v>
      </c>
      <c r="I119" s="77">
        <v>0</v>
      </c>
      <c r="J119" s="41">
        <f>ROUND((+F119*G119+H119*I119)/1000,5)</f>
        <v>51462.587099999997</v>
      </c>
      <c r="K119" s="42">
        <v>6025027</v>
      </c>
      <c r="L119" s="77">
        <v>8.8553499999999996</v>
      </c>
      <c r="M119" s="42">
        <v>0</v>
      </c>
      <c r="N119" s="77">
        <v>0</v>
      </c>
      <c r="O119" s="41">
        <f>ROUND((+K119*L119+M119*N119)/1000,5)</f>
        <v>53353.722840000002</v>
      </c>
      <c r="P119" s="42">
        <v>6318088</v>
      </c>
      <c r="Q119" s="77">
        <v>8.9774200000000004</v>
      </c>
      <c r="R119" s="42">
        <v>0</v>
      </c>
      <c r="S119" s="77">
        <v>0</v>
      </c>
      <c r="T119" s="41">
        <f>ROUND((+P119*Q119+R119*S119)/1000,5)</f>
        <v>56720.129569999997</v>
      </c>
      <c r="U119" s="42">
        <f t="shared" si="90"/>
        <v>161536</v>
      </c>
      <c r="V119" s="43" t="s">
        <v>37</v>
      </c>
      <c r="W119" s="44">
        <f t="shared" si="91"/>
        <v>161536</v>
      </c>
      <c r="X119" s="45">
        <f t="shared" si="92"/>
        <v>9.8783533281072283E-3</v>
      </c>
      <c r="Y119" s="44">
        <f t="shared" si="93"/>
        <v>393</v>
      </c>
      <c r="Z119" s="45">
        <f t="shared" si="94"/>
        <v>1.5727549223627343E-2</v>
      </c>
      <c r="AA119" s="46">
        <f t="shared" si="95"/>
        <v>1.4265250249747313E-2</v>
      </c>
      <c r="AB119" s="183">
        <f t="shared" si="97"/>
        <v>1.43</v>
      </c>
      <c r="AC119" s="36">
        <v>110</v>
      </c>
      <c r="AD119" s="47" t="e">
        <f>VLOOKUP(B119,#REF!,3,FALSE)</f>
        <v>#REF!</v>
      </c>
      <c r="AE119" s="2" t="e">
        <f t="shared" si="96"/>
        <v>#REF!</v>
      </c>
    </row>
    <row r="120" spans="1:31" x14ac:dyDescent="0.2">
      <c r="A120" s="25">
        <v>9</v>
      </c>
      <c r="B120" s="38" t="s">
        <v>224</v>
      </c>
      <c r="C120" s="39" t="s">
        <v>51</v>
      </c>
      <c r="D120" s="28">
        <v>7102</v>
      </c>
      <c r="E120" s="69">
        <v>37803</v>
      </c>
      <c r="F120" s="30"/>
      <c r="G120" s="70"/>
      <c r="H120" s="41"/>
      <c r="I120" s="70"/>
      <c r="J120" s="42">
        <v>2945958</v>
      </c>
      <c r="K120" s="42"/>
      <c r="L120" s="50"/>
      <c r="M120" s="42"/>
      <c r="N120" s="50"/>
      <c r="O120" s="42">
        <v>2954081</v>
      </c>
      <c r="P120" s="42"/>
      <c r="Q120" s="77"/>
      <c r="R120" s="42"/>
      <c r="S120" s="77"/>
      <c r="T120" s="42">
        <v>3331541</v>
      </c>
      <c r="U120" s="42">
        <f t="shared" si="90"/>
        <v>9231580</v>
      </c>
      <c r="V120" s="43" t="s">
        <v>37</v>
      </c>
      <c r="W120" s="44">
        <f t="shared" si="91"/>
        <v>9231580</v>
      </c>
      <c r="X120" s="45">
        <f t="shared" si="92"/>
        <v>0.56453551540639935</v>
      </c>
      <c r="Y120" s="44">
        <f t="shared" si="93"/>
        <v>7102</v>
      </c>
      <c r="Z120" s="45">
        <f t="shared" si="94"/>
        <v>0.28421642388346408</v>
      </c>
      <c r="AA120" s="46">
        <f t="shared" si="95"/>
        <v>0.35429619676419788</v>
      </c>
      <c r="AB120" s="183">
        <f t="shared" si="97"/>
        <v>35.43</v>
      </c>
      <c r="AC120" s="36">
        <v>111</v>
      </c>
      <c r="AD120" s="47" t="e">
        <f>VLOOKUP(B120,#REF!,3,FALSE)</f>
        <v>#REF!</v>
      </c>
      <c r="AE120" s="2" t="e">
        <f t="shared" si="96"/>
        <v>#REF!</v>
      </c>
    </row>
    <row r="121" spans="1:31" x14ac:dyDescent="0.2">
      <c r="A121" s="25">
        <v>9</v>
      </c>
      <c r="B121" s="51" t="s">
        <v>225</v>
      </c>
      <c r="C121" s="52" t="s">
        <v>226</v>
      </c>
      <c r="D121" s="71">
        <f>SUBTOTAL(9,D112:D120)</f>
        <v>24988</v>
      </c>
      <c r="E121" s="69"/>
      <c r="F121" s="55"/>
      <c r="G121" s="56"/>
      <c r="H121" s="55"/>
      <c r="I121" s="56"/>
      <c r="J121" s="57">
        <f>SUBTOTAL(9,J112:J120)</f>
        <v>5194420.5871000001</v>
      </c>
      <c r="K121" s="58"/>
      <c r="L121" s="59"/>
      <c r="M121" s="58"/>
      <c r="N121" s="59"/>
      <c r="O121" s="57">
        <f>SUBTOTAL(9,O112:O120)</f>
        <v>5334698.7228399999</v>
      </c>
      <c r="P121" s="57"/>
      <c r="Q121" s="60"/>
      <c r="R121" s="57"/>
      <c r="S121" s="60"/>
      <c r="T121" s="57">
        <f>SUBTOTAL(9,T112:T120)</f>
        <v>5823404.1295699999</v>
      </c>
      <c r="U121" s="57">
        <f>SUBTOTAL(9,U112:U120)</f>
        <v>16352523</v>
      </c>
      <c r="V121" s="43"/>
      <c r="W121" s="61">
        <f t="shared" ref="W121:AB121" si="98">SUBTOTAL(9,W112:W120)</f>
        <v>16352523</v>
      </c>
      <c r="X121" s="62">
        <f t="shared" si="98"/>
        <v>0.99999999999999989</v>
      </c>
      <c r="Y121" s="61">
        <f t="shared" si="98"/>
        <v>24988</v>
      </c>
      <c r="Z121" s="62">
        <f t="shared" si="98"/>
        <v>1</v>
      </c>
      <c r="AA121" s="63">
        <f t="shared" si="98"/>
        <v>1</v>
      </c>
      <c r="AB121" s="64">
        <f t="shared" si="98"/>
        <v>100</v>
      </c>
      <c r="AC121" s="36">
        <v>112</v>
      </c>
      <c r="AD121" s="47" t="e">
        <f>VLOOKUP(B121,#REF!,3,FALSE)</f>
        <v>#REF!</v>
      </c>
      <c r="AE121" s="2" t="e">
        <f t="shared" si="96"/>
        <v>#REF!</v>
      </c>
    </row>
    <row r="122" spans="1:31" ht="13.5" thickBot="1" x14ac:dyDescent="0.25">
      <c r="A122" s="25">
        <v>9</v>
      </c>
      <c r="B122" s="51"/>
      <c r="C122" s="52"/>
      <c r="D122" s="53" t="s">
        <v>54</v>
      </c>
      <c r="E122" s="54">
        <f>COUNTIF(E112:E120,"&gt;0.0")</f>
        <v>9</v>
      </c>
      <c r="F122" s="55"/>
      <c r="G122" s="56"/>
      <c r="H122" s="55"/>
      <c r="I122" s="56"/>
      <c r="J122" s="57"/>
      <c r="K122" s="58"/>
      <c r="L122" s="59"/>
      <c r="M122" s="58"/>
      <c r="N122" s="59"/>
      <c r="O122" s="57"/>
      <c r="P122" s="57"/>
      <c r="Q122" s="60"/>
      <c r="R122" s="57"/>
      <c r="S122" s="60"/>
      <c r="T122" s="57"/>
      <c r="U122" s="42"/>
      <c r="V122" s="43"/>
      <c r="W122" s="44"/>
      <c r="X122" s="45"/>
      <c r="Y122" s="44"/>
      <c r="Z122" s="45"/>
      <c r="AA122" s="46"/>
      <c r="AB122" s="183"/>
      <c r="AC122" s="36">
        <v>113</v>
      </c>
      <c r="AD122" s="47"/>
    </row>
    <row r="123" spans="1:31" ht="15.75" thickBot="1" x14ac:dyDescent="0.3">
      <c r="A123" s="25">
        <v>10</v>
      </c>
      <c r="B123" s="78" t="s">
        <v>227</v>
      </c>
      <c r="C123" s="72"/>
      <c r="D123" s="28"/>
      <c r="E123" s="69"/>
      <c r="F123" s="41"/>
      <c r="G123" s="70"/>
      <c r="H123" s="41"/>
      <c r="I123" s="70"/>
      <c r="J123" s="42"/>
      <c r="K123" s="42"/>
      <c r="L123" s="50"/>
      <c r="M123" s="42"/>
      <c r="N123" s="50"/>
      <c r="O123" s="42"/>
      <c r="P123" s="42"/>
      <c r="Q123" s="77"/>
      <c r="R123" s="42"/>
      <c r="S123" s="77"/>
      <c r="T123" s="42"/>
      <c r="U123" s="42"/>
      <c r="V123" s="43"/>
      <c r="W123" s="33"/>
      <c r="X123" s="34"/>
      <c r="Y123" s="33"/>
      <c r="Z123" s="34"/>
      <c r="AA123" s="35"/>
      <c r="AB123" s="184">
        <v>100</v>
      </c>
      <c r="AC123" s="36">
        <v>114</v>
      </c>
      <c r="AD123" s="47"/>
    </row>
    <row r="124" spans="1:31" x14ac:dyDescent="0.2">
      <c r="A124" s="25">
        <v>10</v>
      </c>
      <c r="B124" s="76" t="s">
        <v>228</v>
      </c>
      <c r="C124" s="72" t="s">
        <v>229</v>
      </c>
      <c r="D124" s="28">
        <v>6064</v>
      </c>
      <c r="E124" s="69">
        <v>37803</v>
      </c>
      <c r="F124" s="41">
        <v>80641881</v>
      </c>
      <c r="G124" s="86">
        <v>13.4115</v>
      </c>
      <c r="H124" s="41">
        <v>233777</v>
      </c>
      <c r="I124" s="86">
        <v>3.0037500000000001</v>
      </c>
      <c r="J124" s="41">
        <f t="shared" ref="J124:J131" si="99">ROUND((+F124*G124+H124*I124)/1000,0)</f>
        <v>1082231</v>
      </c>
      <c r="K124" s="41">
        <v>79115619</v>
      </c>
      <c r="L124" s="86">
        <v>13.15165</v>
      </c>
      <c r="M124" s="41">
        <v>253359</v>
      </c>
      <c r="N124" s="86">
        <v>2.9996999999999998</v>
      </c>
      <c r="O124" s="41">
        <f t="shared" ref="O124:O131" si="100">ROUND((+K124*L124+M124*N124)/1000,0)</f>
        <v>1041261</v>
      </c>
      <c r="P124" s="41">
        <v>82624015</v>
      </c>
      <c r="Q124" s="86">
        <v>13.213229999999999</v>
      </c>
      <c r="R124" s="41">
        <v>263625</v>
      </c>
      <c r="S124" s="86">
        <v>2.6552899999999999</v>
      </c>
      <c r="T124" s="41">
        <f t="shared" ref="T124:T131" si="101">ROUND((+P124*Q124+R124*S124)/1000,0)</f>
        <v>1092430</v>
      </c>
      <c r="U124" s="42">
        <f t="shared" ref="U124:U135" si="102">ROUND(+T124+O124+J124,0)</f>
        <v>3215922</v>
      </c>
      <c r="V124" s="43" t="s">
        <v>37</v>
      </c>
      <c r="W124" s="44">
        <f t="shared" ref="W124:W135" si="103">IF(V124="yes",U124,"")</f>
        <v>3215922</v>
      </c>
      <c r="X124" s="87">
        <f t="shared" ref="X124:X135" si="104">IF(V124="yes",W124/W$136,0)</f>
        <v>0.2288152072453645</v>
      </c>
      <c r="Y124" s="44">
        <f t="shared" ref="Y124:Y135" si="105">IF(V124="yes",D124,"")</f>
        <v>6064</v>
      </c>
      <c r="Z124" s="87">
        <f t="shared" ref="Z124:Z135" si="106">IF(V124="yes",Y124/Y$136,0)</f>
        <v>0.2948699246292244</v>
      </c>
      <c r="AA124" s="88">
        <f t="shared" ref="AA124:AA135" si="107">(X124*0.25+Z124*0.75)</f>
        <v>0.27835624528325942</v>
      </c>
      <c r="AB124" s="183">
        <f>ROUND(+AA124*$AB$123,4)</f>
        <v>27.835599999999999</v>
      </c>
      <c r="AC124" s="36">
        <v>115</v>
      </c>
      <c r="AD124" s="47" t="e">
        <f>VLOOKUP(B124,#REF!,3,FALSE)</f>
        <v>#REF!</v>
      </c>
      <c r="AE124" s="2" t="e">
        <f t="shared" ref="AE124:AE136" si="108">EXACT(D124,AD124)</f>
        <v>#REF!</v>
      </c>
    </row>
    <row r="125" spans="1:31" x14ac:dyDescent="0.2">
      <c r="A125" s="25">
        <v>10</v>
      </c>
      <c r="B125" s="76" t="s">
        <v>230</v>
      </c>
      <c r="C125" s="73" t="s">
        <v>231</v>
      </c>
      <c r="D125" s="28">
        <v>2315</v>
      </c>
      <c r="E125" s="69">
        <v>36069</v>
      </c>
      <c r="F125" s="41">
        <v>28545834</v>
      </c>
      <c r="G125" s="86">
        <v>8.6104400000000005</v>
      </c>
      <c r="H125" s="41">
        <v>261842</v>
      </c>
      <c r="I125" s="86">
        <v>3.0037500000000001</v>
      </c>
      <c r="J125" s="41">
        <f t="shared" si="99"/>
        <v>246579</v>
      </c>
      <c r="K125" s="41">
        <v>27974698</v>
      </c>
      <c r="L125" s="86">
        <v>9.7869899999999994</v>
      </c>
      <c r="M125" s="41">
        <v>289115</v>
      </c>
      <c r="N125" s="86">
        <v>3.0022700000000002</v>
      </c>
      <c r="O125" s="41">
        <f t="shared" si="100"/>
        <v>274656</v>
      </c>
      <c r="P125" s="41">
        <v>29447321</v>
      </c>
      <c r="Q125" s="86">
        <v>9.7594100000000008</v>
      </c>
      <c r="R125" s="41">
        <v>300830</v>
      </c>
      <c r="S125" s="86">
        <v>2.99837</v>
      </c>
      <c r="T125" s="41">
        <f t="shared" si="101"/>
        <v>288290</v>
      </c>
      <c r="U125" s="42">
        <f t="shared" si="102"/>
        <v>809525</v>
      </c>
      <c r="V125" s="43" t="s">
        <v>37</v>
      </c>
      <c r="W125" s="44">
        <f t="shared" si="103"/>
        <v>809525</v>
      </c>
      <c r="X125" s="87">
        <f t="shared" si="104"/>
        <v>5.7598297049898509E-2</v>
      </c>
      <c r="Y125" s="44">
        <f t="shared" si="105"/>
        <v>2315</v>
      </c>
      <c r="Z125" s="87">
        <f t="shared" si="106"/>
        <v>0.11256990031607099</v>
      </c>
      <c r="AA125" s="88">
        <f t="shared" si="107"/>
        <v>9.8826999499527862E-2</v>
      </c>
      <c r="AB125" s="183">
        <f t="shared" ref="AB125:AB135" si="109">ROUND(+AA125*$AB$123,4)</f>
        <v>9.8826999999999998</v>
      </c>
      <c r="AC125" s="36">
        <v>116</v>
      </c>
      <c r="AD125" s="47" t="e">
        <f>VLOOKUP(B125,#REF!,3,FALSE)</f>
        <v>#REF!</v>
      </c>
      <c r="AE125" s="2" t="e">
        <f t="shared" si="108"/>
        <v>#REF!</v>
      </c>
    </row>
    <row r="126" spans="1:31" x14ac:dyDescent="0.2">
      <c r="A126" s="25">
        <v>10</v>
      </c>
      <c r="B126" s="38" t="s">
        <v>232</v>
      </c>
      <c r="C126" s="89" t="s">
        <v>233</v>
      </c>
      <c r="D126" s="28">
        <v>750</v>
      </c>
      <c r="E126" s="69">
        <v>36069</v>
      </c>
      <c r="F126" s="41">
        <v>10122197</v>
      </c>
      <c r="G126" s="86">
        <v>7.8491799999999996</v>
      </c>
      <c r="H126" s="41">
        <v>0</v>
      </c>
      <c r="I126" s="86">
        <v>0</v>
      </c>
      <c r="J126" s="41">
        <f t="shared" si="99"/>
        <v>79451</v>
      </c>
      <c r="K126" s="41">
        <v>10005468</v>
      </c>
      <c r="L126" s="86">
        <v>7.7972400000000004</v>
      </c>
      <c r="M126" s="41">
        <v>0</v>
      </c>
      <c r="N126" s="86">
        <v>0</v>
      </c>
      <c r="O126" s="41">
        <f t="shared" si="100"/>
        <v>78015</v>
      </c>
      <c r="P126" s="41">
        <v>10495572</v>
      </c>
      <c r="Q126" s="86">
        <v>7.7656599999999996</v>
      </c>
      <c r="R126" s="41">
        <v>0</v>
      </c>
      <c r="S126" s="86">
        <v>0</v>
      </c>
      <c r="T126" s="41">
        <f t="shared" si="101"/>
        <v>81505</v>
      </c>
      <c r="U126" s="42">
        <f t="shared" si="102"/>
        <v>238971</v>
      </c>
      <c r="V126" s="43" t="s">
        <v>37</v>
      </c>
      <c r="W126" s="44">
        <f t="shared" si="103"/>
        <v>238971</v>
      </c>
      <c r="X126" s="87">
        <f t="shared" si="104"/>
        <v>1.7002961791558378E-2</v>
      </c>
      <c r="Y126" s="44">
        <f t="shared" si="105"/>
        <v>750</v>
      </c>
      <c r="Z126" s="87">
        <f t="shared" si="106"/>
        <v>3.6469730123997082E-2</v>
      </c>
      <c r="AA126" s="88">
        <f t="shared" si="107"/>
        <v>3.1603038040887405E-2</v>
      </c>
      <c r="AB126" s="183">
        <f t="shared" si="109"/>
        <v>3.1602999999999999</v>
      </c>
      <c r="AC126" s="36">
        <v>117</v>
      </c>
      <c r="AD126" s="47" t="e">
        <f>VLOOKUP(B126,#REF!,3,FALSE)</f>
        <v>#REF!</v>
      </c>
      <c r="AE126" s="2" t="e">
        <f t="shared" si="108"/>
        <v>#REF!</v>
      </c>
    </row>
    <row r="127" spans="1:31" x14ac:dyDescent="0.2">
      <c r="A127" s="25">
        <v>10</v>
      </c>
      <c r="B127" s="38" t="s">
        <v>234</v>
      </c>
      <c r="C127" s="72" t="s">
        <v>235</v>
      </c>
      <c r="D127" s="28">
        <v>713</v>
      </c>
      <c r="E127" s="69">
        <v>37987</v>
      </c>
      <c r="F127" s="41">
        <v>6501415</v>
      </c>
      <c r="G127" s="86">
        <v>7.8576699999999997</v>
      </c>
      <c r="H127" s="41">
        <v>66854</v>
      </c>
      <c r="I127" s="86">
        <v>0</v>
      </c>
      <c r="J127" s="41">
        <f t="shared" si="99"/>
        <v>51086</v>
      </c>
      <c r="K127" s="41">
        <v>6531907</v>
      </c>
      <c r="L127" s="86">
        <v>7.8387500000000001</v>
      </c>
      <c r="M127" s="41">
        <v>70579</v>
      </c>
      <c r="N127" s="86">
        <v>0</v>
      </c>
      <c r="O127" s="41">
        <f t="shared" si="100"/>
        <v>51202</v>
      </c>
      <c r="P127" s="41">
        <v>6985931</v>
      </c>
      <c r="Q127" s="86">
        <v>7.99979</v>
      </c>
      <c r="R127" s="41">
        <v>73438</v>
      </c>
      <c r="S127" s="86">
        <v>0</v>
      </c>
      <c r="T127" s="41">
        <f t="shared" si="101"/>
        <v>55886</v>
      </c>
      <c r="U127" s="42">
        <f t="shared" si="102"/>
        <v>158174</v>
      </c>
      <c r="V127" s="43" t="s">
        <v>37</v>
      </c>
      <c r="W127" s="44">
        <f t="shared" si="103"/>
        <v>158174</v>
      </c>
      <c r="X127" s="87">
        <f t="shared" si="104"/>
        <v>1.1254196025534291E-2</v>
      </c>
      <c r="Y127" s="44">
        <f t="shared" si="105"/>
        <v>713</v>
      </c>
      <c r="Z127" s="87">
        <f t="shared" si="106"/>
        <v>3.4670556771213223E-2</v>
      </c>
      <c r="AA127" s="88">
        <f t="shared" si="107"/>
        <v>2.881646658479349E-2</v>
      </c>
      <c r="AB127" s="183">
        <f t="shared" si="109"/>
        <v>2.8816000000000002</v>
      </c>
      <c r="AC127" s="36">
        <v>118</v>
      </c>
      <c r="AD127" s="47" t="e">
        <f>VLOOKUP(B127,#REF!,3,FALSE)</f>
        <v>#REF!</v>
      </c>
      <c r="AE127" s="2" t="e">
        <f t="shared" si="108"/>
        <v>#REF!</v>
      </c>
    </row>
    <row r="128" spans="1:31" x14ac:dyDescent="0.2">
      <c r="A128" s="25">
        <v>10</v>
      </c>
      <c r="B128" s="76" t="s">
        <v>236</v>
      </c>
      <c r="C128" s="72" t="s">
        <v>237</v>
      </c>
      <c r="D128" s="28">
        <v>429</v>
      </c>
      <c r="E128" s="69">
        <v>36892</v>
      </c>
      <c r="F128" s="41">
        <v>4508059</v>
      </c>
      <c r="G128" s="86">
        <v>6.9389099999999999</v>
      </c>
      <c r="H128" s="41">
        <v>24803</v>
      </c>
      <c r="I128" s="86">
        <v>2.2981099999999999</v>
      </c>
      <c r="J128" s="41">
        <f t="shared" si="99"/>
        <v>31338</v>
      </c>
      <c r="K128" s="41">
        <v>4479761</v>
      </c>
      <c r="L128" s="86">
        <v>7.1890000000000001</v>
      </c>
      <c r="M128" s="41">
        <v>27181</v>
      </c>
      <c r="N128" s="86">
        <v>2.9800200000000001</v>
      </c>
      <c r="O128" s="41">
        <f t="shared" si="100"/>
        <v>32286</v>
      </c>
      <c r="P128" s="41">
        <v>4728199</v>
      </c>
      <c r="Q128" s="86">
        <v>12.41255</v>
      </c>
      <c r="R128" s="41">
        <v>31713</v>
      </c>
      <c r="S128" s="86">
        <v>2.93255</v>
      </c>
      <c r="T128" s="41">
        <f t="shared" si="101"/>
        <v>58782</v>
      </c>
      <c r="U128" s="42">
        <f t="shared" si="102"/>
        <v>122406</v>
      </c>
      <c r="V128" s="43" t="s">
        <v>37</v>
      </c>
      <c r="W128" s="44">
        <f t="shared" si="103"/>
        <v>122406</v>
      </c>
      <c r="X128" s="87">
        <f t="shared" si="104"/>
        <v>8.7092766112101261E-3</v>
      </c>
      <c r="Y128" s="44">
        <f t="shared" si="105"/>
        <v>429</v>
      </c>
      <c r="Z128" s="87">
        <f t="shared" si="106"/>
        <v>2.0860685630926332E-2</v>
      </c>
      <c r="AA128" s="88">
        <f t="shared" si="107"/>
        <v>1.7822833375997282E-2</v>
      </c>
      <c r="AB128" s="183">
        <f t="shared" si="109"/>
        <v>1.7823</v>
      </c>
      <c r="AC128" s="36">
        <v>119</v>
      </c>
      <c r="AD128" s="47" t="e">
        <f>VLOOKUP(B128,#REF!,3,FALSE)</f>
        <v>#REF!</v>
      </c>
      <c r="AE128" s="2" t="e">
        <f t="shared" si="108"/>
        <v>#REF!</v>
      </c>
    </row>
    <row r="129" spans="1:31" x14ac:dyDescent="0.2">
      <c r="A129" s="25">
        <v>10</v>
      </c>
      <c r="B129" s="76" t="s">
        <v>238</v>
      </c>
      <c r="C129" s="72" t="s">
        <v>239</v>
      </c>
      <c r="D129" s="28">
        <v>823</v>
      </c>
      <c r="E129" s="69">
        <v>36069</v>
      </c>
      <c r="F129" s="41">
        <v>10121093</v>
      </c>
      <c r="G129" s="86">
        <v>6.6597600000000003</v>
      </c>
      <c r="H129" s="41">
        <v>45405</v>
      </c>
      <c r="I129" s="86">
        <v>0</v>
      </c>
      <c r="J129" s="41">
        <f t="shared" si="99"/>
        <v>67404</v>
      </c>
      <c r="K129" s="41">
        <v>9881909</v>
      </c>
      <c r="L129" s="86">
        <v>7.5794100000000002</v>
      </c>
      <c r="M129" s="41">
        <v>48782</v>
      </c>
      <c r="N129" s="86">
        <v>0</v>
      </c>
      <c r="O129" s="41">
        <f t="shared" si="100"/>
        <v>74899</v>
      </c>
      <c r="P129" s="41">
        <v>10359241</v>
      </c>
      <c r="Q129" s="86">
        <v>8.0803200000000004</v>
      </c>
      <c r="R129" s="41">
        <v>50757</v>
      </c>
      <c r="S129" s="86">
        <v>0</v>
      </c>
      <c r="T129" s="41">
        <f t="shared" si="101"/>
        <v>83706</v>
      </c>
      <c r="U129" s="42">
        <f t="shared" si="102"/>
        <v>226009</v>
      </c>
      <c r="V129" s="43" t="s">
        <v>37</v>
      </c>
      <c r="W129" s="44">
        <f t="shared" si="103"/>
        <v>226009</v>
      </c>
      <c r="X129" s="87">
        <f t="shared" si="104"/>
        <v>1.6080705991724172E-2</v>
      </c>
      <c r="Y129" s="44">
        <f t="shared" si="105"/>
        <v>823</v>
      </c>
      <c r="Z129" s="87">
        <f t="shared" si="106"/>
        <v>4.00194505227328E-2</v>
      </c>
      <c r="AA129" s="88">
        <f t="shared" si="107"/>
        <v>3.403476438998064E-2</v>
      </c>
      <c r="AB129" s="183">
        <f>ROUND(+AA129*$AB$123,4)</f>
        <v>3.4035000000000002</v>
      </c>
      <c r="AC129" s="36">
        <v>120</v>
      </c>
      <c r="AD129" s="47" t="e">
        <f>VLOOKUP(B129,#REF!,3,FALSE)</f>
        <v>#REF!</v>
      </c>
      <c r="AE129" s="2" t="e">
        <f t="shared" si="108"/>
        <v>#REF!</v>
      </c>
    </row>
    <row r="130" spans="1:31" x14ac:dyDescent="0.2">
      <c r="A130" s="25">
        <v>10</v>
      </c>
      <c r="B130" s="76" t="s">
        <v>240</v>
      </c>
      <c r="C130" s="72" t="s">
        <v>241</v>
      </c>
      <c r="D130" s="28">
        <v>169</v>
      </c>
      <c r="E130" s="69">
        <v>36892</v>
      </c>
      <c r="F130" s="41">
        <v>2242118</v>
      </c>
      <c r="G130" s="86">
        <v>8.0183099999999996</v>
      </c>
      <c r="H130" s="41">
        <v>203877</v>
      </c>
      <c r="I130" s="86">
        <v>0</v>
      </c>
      <c r="J130" s="41">
        <f t="shared" si="99"/>
        <v>17978</v>
      </c>
      <c r="K130" s="41">
        <v>2395963</v>
      </c>
      <c r="L130" s="86">
        <v>8.0247499999999992</v>
      </c>
      <c r="M130" s="41">
        <v>225200</v>
      </c>
      <c r="N130" s="86">
        <v>0</v>
      </c>
      <c r="O130" s="41">
        <f t="shared" si="100"/>
        <v>19227</v>
      </c>
      <c r="P130" s="41">
        <v>2470087</v>
      </c>
      <c r="Q130" s="86">
        <v>8.0260300000000004</v>
      </c>
      <c r="R130" s="41">
        <v>245210</v>
      </c>
      <c r="S130" s="86">
        <v>0</v>
      </c>
      <c r="T130" s="41">
        <f t="shared" si="101"/>
        <v>19825</v>
      </c>
      <c r="U130" s="42">
        <f t="shared" si="102"/>
        <v>57030</v>
      </c>
      <c r="V130" s="43" t="s">
        <v>37</v>
      </c>
      <c r="W130" s="44">
        <f t="shared" si="103"/>
        <v>57030</v>
      </c>
      <c r="X130" s="87">
        <f t="shared" si="104"/>
        <v>4.0577262972183838E-3</v>
      </c>
      <c r="Y130" s="44">
        <f t="shared" si="105"/>
        <v>169</v>
      </c>
      <c r="Z130" s="87">
        <f t="shared" si="106"/>
        <v>8.2178458546073429E-3</v>
      </c>
      <c r="AA130" s="88">
        <f t="shared" si="107"/>
        <v>7.1778159652601025E-3</v>
      </c>
      <c r="AB130" s="183">
        <f t="shared" si="109"/>
        <v>0.71779999999999999</v>
      </c>
      <c r="AC130" s="36">
        <v>121</v>
      </c>
      <c r="AD130" s="47" t="e">
        <f>VLOOKUP(B130,#REF!,3,FALSE)</f>
        <v>#REF!</v>
      </c>
      <c r="AE130" s="2" t="e">
        <f t="shared" si="108"/>
        <v>#REF!</v>
      </c>
    </row>
    <row r="131" spans="1:31" x14ac:dyDescent="0.2">
      <c r="A131" s="25">
        <v>10</v>
      </c>
      <c r="B131" s="76" t="s">
        <v>242</v>
      </c>
      <c r="C131" s="72" t="s">
        <v>243</v>
      </c>
      <c r="D131" s="28">
        <v>341</v>
      </c>
      <c r="E131" s="69">
        <v>36892</v>
      </c>
      <c r="F131" s="41">
        <v>2070381</v>
      </c>
      <c r="G131" s="86">
        <v>9.8011400000000002</v>
      </c>
      <c r="H131" s="41">
        <v>31982</v>
      </c>
      <c r="I131" s="86">
        <v>0</v>
      </c>
      <c r="J131" s="41">
        <f t="shared" si="99"/>
        <v>20292</v>
      </c>
      <c r="K131" s="41">
        <v>2005092</v>
      </c>
      <c r="L131" s="86">
        <v>10.66197</v>
      </c>
      <c r="M131" s="41">
        <v>33332</v>
      </c>
      <c r="N131" s="86">
        <v>0</v>
      </c>
      <c r="O131" s="41">
        <f t="shared" si="100"/>
        <v>21378</v>
      </c>
      <c r="P131" s="41">
        <v>2137765</v>
      </c>
      <c r="Q131" s="86">
        <v>9.5866000000000007</v>
      </c>
      <c r="R131" s="41">
        <v>36069</v>
      </c>
      <c r="S131" s="86">
        <v>0</v>
      </c>
      <c r="T131" s="41">
        <f t="shared" si="101"/>
        <v>20494</v>
      </c>
      <c r="U131" s="42">
        <f t="shared" si="102"/>
        <v>62164</v>
      </c>
      <c r="V131" s="43" t="s">
        <v>37</v>
      </c>
      <c r="W131" s="44">
        <f t="shared" si="103"/>
        <v>62164</v>
      </c>
      <c r="X131" s="87">
        <f t="shared" si="104"/>
        <v>4.4230141599208061E-3</v>
      </c>
      <c r="Y131" s="44">
        <f t="shared" si="105"/>
        <v>341</v>
      </c>
      <c r="Z131" s="87">
        <f t="shared" si="106"/>
        <v>1.6581570629710673E-2</v>
      </c>
      <c r="AA131" s="88">
        <f t="shared" si="107"/>
        <v>1.3541931512263206E-2</v>
      </c>
      <c r="AB131" s="183">
        <f t="shared" si="109"/>
        <v>1.3542000000000001</v>
      </c>
      <c r="AC131" s="36">
        <v>122</v>
      </c>
      <c r="AD131" s="47" t="e">
        <f>VLOOKUP(B131,#REF!,3,FALSE)</f>
        <v>#REF!</v>
      </c>
      <c r="AE131" s="2" t="e">
        <f t="shared" si="108"/>
        <v>#REF!</v>
      </c>
    </row>
    <row r="132" spans="1:31" x14ac:dyDescent="0.2">
      <c r="A132" s="25">
        <v>10</v>
      </c>
      <c r="B132" s="76" t="s">
        <v>244</v>
      </c>
      <c r="C132" s="72" t="s">
        <v>245</v>
      </c>
      <c r="D132" s="28">
        <v>570</v>
      </c>
      <c r="E132" s="69">
        <v>36892</v>
      </c>
      <c r="F132" s="41">
        <v>4091285</v>
      </c>
      <c r="G132" s="86">
        <v>8.1</v>
      </c>
      <c r="H132" s="41">
        <v>195759</v>
      </c>
      <c r="I132" s="86">
        <v>3.0036900000000002</v>
      </c>
      <c r="J132" s="41">
        <f>ROUND((+F132*G132+H132*I132)/1000,5)</f>
        <v>33727.407850000003</v>
      </c>
      <c r="K132" s="41">
        <v>3929080</v>
      </c>
      <c r="L132" s="86">
        <v>8.1</v>
      </c>
      <c r="M132" s="41">
        <v>203280</v>
      </c>
      <c r="N132" s="86">
        <v>3.0037500000000001</v>
      </c>
      <c r="O132" s="41">
        <f>ROUND((+K132*L132+M132*N132)/1000,5)</f>
        <v>32436.150300000001</v>
      </c>
      <c r="P132" s="41">
        <v>4196601</v>
      </c>
      <c r="Q132" s="86">
        <v>8.0741499999999995</v>
      </c>
      <c r="R132" s="41">
        <v>211510</v>
      </c>
      <c r="S132" s="86">
        <v>3.0022199999999999</v>
      </c>
      <c r="T132" s="41">
        <f>ROUND((+P132*Q132+R132*S132)/1000,5)</f>
        <v>34518.985520000002</v>
      </c>
      <c r="U132" s="42">
        <f t="shared" si="102"/>
        <v>100683</v>
      </c>
      <c r="V132" s="43" t="s">
        <v>37</v>
      </c>
      <c r="W132" s="44">
        <f t="shared" si="103"/>
        <v>100683</v>
      </c>
      <c r="X132" s="87">
        <f t="shared" si="104"/>
        <v>7.1636692404495614E-3</v>
      </c>
      <c r="Y132" s="44">
        <f t="shared" si="105"/>
        <v>570</v>
      </c>
      <c r="Z132" s="87">
        <f t="shared" si="106"/>
        <v>2.7716994894237783E-2</v>
      </c>
      <c r="AA132" s="88">
        <f t="shared" si="107"/>
        <v>2.2578663480790725E-2</v>
      </c>
      <c r="AB132" s="183">
        <f t="shared" si="109"/>
        <v>2.2578999999999998</v>
      </c>
      <c r="AC132" s="36">
        <v>123</v>
      </c>
      <c r="AD132" s="47" t="e">
        <f>VLOOKUP(B132,#REF!,3,FALSE)</f>
        <v>#REF!</v>
      </c>
      <c r="AE132" s="2" t="e">
        <f t="shared" si="108"/>
        <v>#REF!</v>
      </c>
    </row>
    <row r="133" spans="1:31" x14ac:dyDescent="0.2">
      <c r="A133" s="25">
        <v>10</v>
      </c>
      <c r="B133" s="76" t="s">
        <v>246</v>
      </c>
      <c r="C133" s="72" t="s">
        <v>247</v>
      </c>
      <c r="D133" s="28">
        <v>270</v>
      </c>
      <c r="E133" s="69">
        <v>36892</v>
      </c>
      <c r="F133" s="41">
        <v>3140609</v>
      </c>
      <c r="G133" s="86">
        <v>8.3630300000000002</v>
      </c>
      <c r="H133" s="41">
        <v>113612</v>
      </c>
      <c r="I133" s="86">
        <v>0</v>
      </c>
      <c r="J133" s="41">
        <f>ROUND((+F133*G133+H133*I133)/1000,0)</f>
        <v>26265</v>
      </c>
      <c r="K133" s="41">
        <v>3065565</v>
      </c>
      <c r="L133" s="86">
        <v>8.3814899999999994</v>
      </c>
      <c r="M133" s="41">
        <v>119690</v>
      </c>
      <c r="N133" s="86">
        <v>2.9994200000000002</v>
      </c>
      <c r="O133" s="41">
        <f>ROUND((+K133*L133+M133*N133)/1000,0)</f>
        <v>26053</v>
      </c>
      <c r="P133" s="41">
        <v>3276873</v>
      </c>
      <c r="Q133" s="86">
        <v>8.4705700000000004</v>
      </c>
      <c r="R133" s="41">
        <v>124538</v>
      </c>
      <c r="S133" s="86">
        <v>2.9950700000000001</v>
      </c>
      <c r="T133" s="41">
        <f>ROUND((+P133*Q133+R133*S133)/1000,0)</f>
        <v>28130</v>
      </c>
      <c r="U133" s="42">
        <f t="shared" si="102"/>
        <v>80448</v>
      </c>
      <c r="V133" s="43" t="s">
        <v>37</v>
      </c>
      <c r="W133" s="44">
        <f t="shared" si="103"/>
        <v>80448</v>
      </c>
      <c r="X133" s="87">
        <f t="shared" si="104"/>
        <v>5.7239341602424079E-3</v>
      </c>
      <c r="Y133" s="44">
        <f t="shared" si="105"/>
        <v>270</v>
      </c>
      <c r="Z133" s="87">
        <f t="shared" si="106"/>
        <v>1.3129102844638949E-2</v>
      </c>
      <c r="AA133" s="88">
        <f t="shared" si="107"/>
        <v>1.1277810673539815E-2</v>
      </c>
      <c r="AB133" s="183">
        <f t="shared" si="109"/>
        <v>1.1277999999999999</v>
      </c>
      <c r="AC133" s="36">
        <v>124</v>
      </c>
      <c r="AD133" s="47" t="e">
        <f>VLOOKUP(B133,#REF!,3,FALSE)</f>
        <v>#REF!</v>
      </c>
      <c r="AE133" s="2" t="e">
        <f t="shared" si="108"/>
        <v>#REF!</v>
      </c>
    </row>
    <row r="134" spans="1:31" x14ac:dyDescent="0.2">
      <c r="A134" s="25">
        <v>10</v>
      </c>
      <c r="B134" s="76" t="s">
        <v>248</v>
      </c>
      <c r="C134" s="73" t="s">
        <v>249</v>
      </c>
      <c r="D134" s="28">
        <v>79</v>
      </c>
      <c r="E134" s="69">
        <v>36892</v>
      </c>
      <c r="F134" s="41">
        <v>832199</v>
      </c>
      <c r="G134" s="86">
        <v>12.649620000000001</v>
      </c>
      <c r="H134" s="41">
        <v>34740</v>
      </c>
      <c r="I134" s="86">
        <v>0</v>
      </c>
      <c r="J134" s="41">
        <f>ROUND((+F134*G134+H134*I134)/1000,0)</f>
        <v>10527</v>
      </c>
      <c r="K134" s="41">
        <v>832853</v>
      </c>
      <c r="L134" s="86">
        <v>13.678290000000001</v>
      </c>
      <c r="M134" s="41">
        <v>38621</v>
      </c>
      <c r="N134" s="86">
        <v>0</v>
      </c>
      <c r="O134" s="41">
        <f>ROUND((+K134*L134+M134*N134)/1000,0)</f>
        <v>11392</v>
      </c>
      <c r="P134" s="41">
        <v>874901</v>
      </c>
      <c r="Q134" s="86">
        <v>13.170629999999999</v>
      </c>
      <c r="R134" s="41">
        <v>39910</v>
      </c>
      <c r="S134" s="86">
        <v>0</v>
      </c>
      <c r="T134" s="41">
        <f>ROUND((+P134*Q134+R134*S134)/1000,0)</f>
        <v>11523</v>
      </c>
      <c r="U134" s="42">
        <f t="shared" si="102"/>
        <v>33442</v>
      </c>
      <c r="V134" s="43" t="s">
        <v>37</v>
      </c>
      <c r="W134" s="44">
        <f t="shared" si="103"/>
        <v>33442</v>
      </c>
      <c r="X134" s="87">
        <f t="shared" si="104"/>
        <v>2.3794228096015637E-3</v>
      </c>
      <c r="Y134" s="44">
        <f t="shared" si="105"/>
        <v>79</v>
      </c>
      <c r="Z134" s="87">
        <f t="shared" si="106"/>
        <v>3.8414782397276927E-3</v>
      </c>
      <c r="AA134" s="88">
        <f t="shared" si="107"/>
        <v>3.4759643821961604E-3</v>
      </c>
      <c r="AB134" s="183">
        <f t="shared" si="109"/>
        <v>0.34760000000000002</v>
      </c>
      <c r="AC134" s="36">
        <v>125</v>
      </c>
      <c r="AD134" s="47" t="e">
        <f>VLOOKUP(B134,#REF!,3,FALSE)</f>
        <v>#REF!</v>
      </c>
      <c r="AE134" s="2" t="e">
        <f t="shared" si="108"/>
        <v>#REF!</v>
      </c>
    </row>
    <row r="135" spans="1:31" x14ac:dyDescent="0.2">
      <c r="A135" s="25">
        <v>10</v>
      </c>
      <c r="B135" s="38" t="s">
        <v>250</v>
      </c>
      <c r="C135" s="39" t="s">
        <v>51</v>
      </c>
      <c r="D135" s="28">
        <v>8042</v>
      </c>
      <c r="E135" s="69">
        <v>37803</v>
      </c>
      <c r="F135" s="30"/>
      <c r="G135" s="70"/>
      <c r="H135" s="41"/>
      <c r="I135" s="70"/>
      <c r="J135" s="41">
        <v>2894344</v>
      </c>
      <c r="K135" s="42"/>
      <c r="L135" s="50"/>
      <c r="M135" s="42"/>
      <c r="N135" s="50"/>
      <c r="O135" s="41">
        <v>2872974</v>
      </c>
      <c r="P135" s="41"/>
      <c r="Q135" s="86"/>
      <c r="R135" s="41"/>
      <c r="S135" s="86"/>
      <c r="T135" s="41">
        <v>3182577</v>
      </c>
      <c r="U135" s="42">
        <f t="shared" si="102"/>
        <v>8949895</v>
      </c>
      <c r="V135" s="43" t="s">
        <v>37</v>
      </c>
      <c r="W135" s="44">
        <f t="shared" si="103"/>
        <v>8949895</v>
      </c>
      <c r="X135" s="87">
        <f t="shared" si="104"/>
        <v>0.63679158861727725</v>
      </c>
      <c r="Y135" s="44">
        <f t="shared" si="105"/>
        <v>8042</v>
      </c>
      <c r="Z135" s="87">
        <f t="shared" si="106"/>
        <v>0.39105275954291274</v>
      </c>
      <c r="AA135" s="88">
        <f t="shared" si="107"/>
        <v>0.45248746681150387</v>
      </c>
      <c r="AB135" s="183">
        <f t="shared" si="109"/>
        <v>45.248699999999999</v>
      </c>
      <c r="AC135" s="36">
        <v>126</v>
      </c>
      <c r="AD135" s="47" t="e">
        <f>VLOOKUP(B135,#REF!,3,FALSE)</f>
        <v>#REF!</v>
      </c>
      <c r="AE135" s="2" t="e">
        <f t="shared" si="108"/>
        <v>#REF!</v>
      </c>
    </row>
    <row r="136" spans="1:31" x14ac:dyDescent="0.2">
      <c r="A136" s="25">
        <v>10</v>
      </c>
      <c r="B136" s="51" t="s">
        <v>251</v>
      </c>
      <c r="C136" s="52" t="s">
        <v>252</v>
      </c>
      <c r="D136" s="71">
        <f>SUBTOTAL(9,D124:D135)</f>
        <v>20565</v>
      </c>
      <c r="E136" s="69"/>
      <c r="F136" s="55"/>
      <c r="G136" s="56"/>
      <c r="H136" s="55"/>
      <c r="I136" s="56"/>
      <c r="J136" s="57">
        <f>SUBTOTAL(9,J124:J135)</f>
        <v>4561222.4078500001</v>
      </c>
      <c r="K136" s="58"/>
      <c r="L136" s="59"/>
      <c r="M136" s="58"/>
      <c r="N136" s="59"/>
      <c r="O136" s="57">
        <f>SUBTOTAL(9,O124:O135)</f>
        <v>4535779.1502999999</v>
      </c>
      <c r="P136" s="57"/>
      <c r="Q136" s="60"/>
      <c r="R136" s="57"/>
      <c r="S136" s="60"/>
      <c r="T136" s="57">
        <f>SUBTOTAL(9,T124:T135)</f>
        <v>4957666.9855199996</v>
      </c>
      <c r="U136" s="57">
        <f>SUBTOTAL(9,U124:U135)</f>
        <v>14054669</v>
      </c>
      <c r="V136" s="43"/>
      <c r="W136" s="61">
        <f t="shared" ref="W136:AA136" si="110">SUBTOTAL(9,W124:W135)</f>
        <v>14054669</v>
      </c>
      <c r="X136" s="62">
        <f t="shared" si="110"/>
        <v>1</v>
      </c>
      <c r="Y136" s="61">
        <f t="shared" si="110"/>
        <v>20565</v>
      </c>
      <c r="Z136" s="62">
        <f t="shared" si="110"/>
        <v>1</v>
      </c>
      <c r="AA136" s="63">
        <f t="shared" si="110"/>
        <v>1</v>
      </c>
      <c r="AB136" s="64">
        <f>SUBTOTAL(9,AB124:AB135)</f>
        <v>100</v>
      </c>
      <c r="AC136" s="36">
        <v>127</v>
      </c>
      <c r="AD136" s="47" t="e">
        <f>VLOOKUP(B136,#REF!,3,FALSE)</f>
        <v>#REF!</v>
      </c>
      <c r="AE136" s="2" t="e">
        <f t="shared" si="108"/>
        <v>#REF!</v>
      </c>
    </row>
    <row r="137" spans="1:31" ht="13.5" thickBot="1" x14ac:dyDescent="0.25">
      <c r="A137" s="25">
        <v>10</v>
      </c>
      <c r="B137" s="51"/>
      <c r="C137" s="52"/>
      <c r="D137" s="53" t="s">
        <v>54</v>
      </c>
      <c r="E137" s="54">
        <f>COUNTIF(E124:E135,"&gt;0.0")</f>
        <v>12</v>
      </c>
      <c r="F137" s="55"/>
      <c r="G137" s="56"/>
      <c r="H137" s="55"/>
      <c r="I137" s="56"/>
      <c r="J137" s="57"/>
      <c r="K137" s="58"/>
      <c r="L137" s="59"/>
      <c r="M137" s="58"/>
      <c r="N137" s="59"/>
      <c r="O137" s="57"/>
      <c r="P137" s="57"/>
      <c r="Q137" s="60"/>
      <c r="R137" s="57"/>
      <c r="S137" s="60"/>
      <c r="T137" s="57"/>
      <c r="U137" s="42"/>
      <c r="V137" s="43"/>
      <c r="W137" s="44"/>
      <c r="X137" s="45"/>
      <c r="Y137" s="44"/>
      <c r="Z137" s="45"/>
      <c r="AA137" s="46"/>
      <c r="AB137" s="183"/>
      <c r="AC137" s="36">
        <v>128</v>
      </c>
      <c r="AD137" s="47"/>
    </row>
    <row r="138" spans="1:31" ht="15.75" thickBot="1" x14ac:dyDescent="0.3">
      <c r="A138" s="25">
        <v>11</v>
      </c>
      <c r="B138" s="78" t="s">
        <v>253</v>
      </c>
      <c r="C138" s="72"/>
      <c r="D138" s="49"/>
      <c r="E138" s="69"/>
      <c r="F138" s="41"/>
      <c r="G138" s="70"/>
      <c r="H138" s="41"/>
      <c r="I138" s="70"/>
      <c r="J138" s="41"/>
      <c r="K138" s="42"/>
      <c r="L138" s="50"/>
      <c r="M138" s="42"/>
      <c r="N138" s="50"/>
      <c r="O138" s="41"/>
      <c r="P138" s="41"/>
      <c r="Q138" s="86"/>
      <c r="R138" s="41"/>
      <c r="S138" s="86"/>
      <c r="T138" s="41"/>
      <c r="U138" s="42"/>
      <c r="V138" s="43"/>
      <c r="W138" s="33"/>
      <c r="X138" s="34"/>
      <c r="Y138" s="33"/>
      <c r="Z138" s="34"/>
      <c r="AA138" s="35"/>
      <c r="AB138" s="184">
        <v>100</v>
      </c>
      <c r="AC138" s="36">
        <v>129</v>
      </c>
      <c r="AD138" s="47"/>
    </row>
    <row r="139" spans="1:31" x14ac:dyDescent="0.2">
      <c r="A139" s="25">
        <v>11</v>
      </c>
      <c r="B139" s="38" t="s">
        <v>254</v>
      </c>
      <c r="C139" s="72" t="s">
        <v>255</v>
      </c>
      <c r="D139" s="28">
        <v>11269</v>
      </c>
      <c r="E139" s="69">
        <v>34973</v>
      </c>
      <c r="F139" s="41">
        <v>133958314</v>
      </c>
      <c r="G139" s="90">
        <v>11.394869999999999</v>
      </c>
      <c r="H139" s="41">
        <v>457508</v>
      </c>
      <c r="I139" s="90">
        <v>3.0037500000000001</v>
      </c>
      <c r="J139" s="41">
        <f>ROUND((+F139*G139+H139*I139)/1000,5)</f>
        <v>1527811.8130999999</v>
      </c>
      <c r="K139" s="41">
        <v>149407237</v>
      </c>
      <c r="L139" s="90">
        <v>11.03116</v>
      </c>
      <c r="M139" s="41">
        <v>383358</v>
      </c>
      <c r="N139" s="90">
        <v>3.0037500000000001</v>
      </c>
      <c r="O139" s="41">
        <f>ROUND((+K139*L139+M139*N139)/1000,5)</f>
        <v>1649286.6481000001</v>
      </c>
      <c r="P139" s="41">
        <v>163141757</v>
      </c>
      <c r="Q139" s="90">
        <v>10.896979999999999</v>
      </c>
      <c r="R139" s="41">
        <v>392715</v>
      </c>
      <c r="S139" s="90">
        <v>2.7334000000000001</v>
      </c>
      <c r="T139" s="41">
        <f>ROUND((+P139*Q139+R139*S139)/1000,5)</f>
        <v>1778825.9103699999</v>
      </c>
      <c r="U139" s="42">
        <f t="shared" ref="U139:U149" si="111">ROUND(+T139+O139+J139,0)</f>
        <v>4955924</v>
      </c>
      <c r="V139" s="43" t="s">
        <v>37</v>
      </c>
      <c r="W139" s="44">
        <f t="shared" ref="W139:W149" si="112">IF(V139="yes",U139,"")</f>
        <v>4955924</v>
      </c>
      <c r="X139" s="45">
        <f t="shared" ref="X139:X149" si="113">IF(V139="yes",W139/W$150,0)</f>
        <v>0.29608284042192573</v>
      </c>
      <c r="Y139" s="44">
        <f t="shared" ref="Y139:Y149" si="114">IF(V139="yes",D139,"")</f>
        <v>11269</v>
      </c>
      <c r="Z139" s="45">
        <f t="shared" ref="Z139:Z149" si="115">IF(V139="yes",Y139/Y$150,0)</f>
        <v>0.5411804254910435</v>
      </c>
      <c r="AA139" s="46">
        <f t="shared" ref="AA139:AA149" si="116">(X139*0.25+Z139*0.75)</f>
        <v>0.47990602922376407</v>
      </c>
      <c r="AB139" s="183">
        <f>ROUND(+AA139*$AB$138,2)</f>
        <v>47.99</v>
      </c>
      <c r="AC139" s="36">
        <v>130</v>
      </c>
      <c r="AD139" s="47" t="e">
        <f>VLOOKUP(B139,#REF!,3,FALSE)</f>
        <v>#REF!</v>
      </c>
      <c r="AE139" s="2" t="e">
        <f t="shared" ref="AE139:AE150" si="117">EXACT(D139,AD139)</f>
        <v>#REF!</v>
      </c>
    </row>
    <row r="140" spans="1:31" x14ac:dyDescent="0.2">
      <c r="A140" s="25">
        <v>11</v>
      </c>
      <c r="B140" s="38" t="s">
        <v>256</v>
      </c>
      <c r="C140" s="72" t="s">
        <v>257</v>
      </c>
      <c r="D140" s="28">
        <v>2087</v>
      </c>
      <c r="E140" s="69">
        <v>34973</v>
      </c>
      <c r="F140" s="41">
        <v>22484072</v>
      </c>
      <c r="G140" s="90">
        <v>7.20906</v>
      </c>
      <c r="H140" s="41">
        <v>174727</v>
      </c>
      <c r="I140" s="90">
        <v>2.94746</v>
      </c>
      <c r="J140" s="41">
        <f>ROUND((+F140*G140+H140*I140)/1000,0)</f>
        <v>162604</v>
      </c>
      <c r="K140" s="41">
        <v>23358859</v>
      </c>
      <c r="L140" s="90">
        <v>7.5204000000000004</v>
      </c>
      <c r="M140" s="41">
        <v>181914</v>
      </c>
      <c r="N140" s="90">
        <v>2.83101</v>
      </c>
      <c r="O140" s="41">
        <f>ROUND((+K140*L140+M140*N140)/1000,0)</f>
        <v>176183</v>
      </c>
      <c r="P140" s="41">
        <v>24404546</v>
      </c>
      <c r="Q140" s="90">
        <v>7.5020100000000003</v>
      </c>
      <c r="R140" s="41">
        <v>186857</v>
      </c>
      <c r="S140" s="90">
        <v>2.8738600000000001</v>
      </c>
      <c r="T140" s="41">
        <f>ROUND((+P140*Q140+R140*S140)/1000,0)</f>
        <v>183620</v>
      </c>
      <c r="U140" s="42">
        <f t="shared" si="111"/>
        <v>522407</v>
      </c>
      <c r="V140" s="43" t="s">
        <v>37</v>
      </c>
      <c r="W140" s="44">
        <f t="shared" si="112"/>
        <v>522407</v>
      </c>
      <c r="X140" s="45">
        <f t="shared" si="113"/>
        <v>3.1210274494987603E-2</v>
      </c>
      <c r="Y140" s="44">
        <f t="shared" si="114"/>
        <v>2087</v>
      </c>
      <c r="Z140" s="45">
        <f t="shared" si="115"/>
        <v>0.10022571195312875</v>
      </c>
      <c r="AA140" s="46">
        <f t="shared" si="116"/>
        <v>8.2971852588593464E-2</v>
      </c>
      <c r="AB140" s="183">
        <f t="shared" ref="AB140:AB149" si="118">ROUND(+AA140*$AB$138,2)</f>
        <v>8.3000000000000007</v>
      </c>
      <c r="AC140" s="36">
        <v>131</v>
      </c>
      <c r="AD140" s="47" t="e">
        <f>VLOOKUP(B140,#REF!,3,FALSE)</f>
        <v>#REF!</v>
      </c>
      <c r="AE140" s="2" t="e">
        <f t="shared" si="117"/>
        <v>#REF!</v>
      </c>
    </row>
    <row r="141" spans="1:31" x14ac:dyDescent="0.2">
      <c r="A141" s="25">
        <v>11</v>
      </c>
      <c r="B141" s="38" t="s">
        <v>258</v>
      </c>
      <c r="C141" s="72" t="s">
        <v>259</v>
      </c>
      <c r="D141" s="28">
        <v>677</v>
      </c>
      <c r="E141" s="69">
        <v>33420</v>
      </c>
      <c r="F141" s="41">
        <v>15925343</v>
      </c>
      <c r="G141" s="90">
        <v>11.421749999999999</v>
      </c>
      <c r="H141" s="41">
        <v>25431</v>
      </c>
      <c r="I141" s="90">
        <v>3.0037500000000001</v>
      </c>
      <c r="J141" s="41">
        <f>ROUND((+F141*G141+H141*I141)/1000,0)</f>
        <v>181972</v>
      </c>
      <c r="K141" s="41">
        <v>15366688</v>
      </c>
      <c r="L141" s="90">
        <v>10.43623</v>
      </c>
      <c r="M141" s="41">
        <v>26367</v>
      </c>
      <c r="N141" s="90">
        <v>3.0037500000000001</v>
      </c>
      <c r="O141" s="41">
        <f>ROUND((+K141*L141+M141*N141)/1000,0)</f>
        <v>160449</v>
      </c>
      <c r="P141" s="41">
        <v>15763171</v>
      </c>
      <c r="Q141" s="90">
        <v>9.4671400000000006</v>
      </c>
      <c r="R141" s="41">
        <v>26568</v>
      </c>
      <c r="S141" s="90">
        <v>3.0037500000000001</v>
      </c>
      <c r="T141" s="41">
        <f>ROUND((+P141*Q141+R141*S141)/1000,0)</f>
        <v>149312</v>
      </c>
      <c r="U141" s="42">
        <f t="shared" si="111"/>
        <v>491733</v>
      </c>
      <c r="V141" s="43" t="s">
        <v>37</v>
      </c>
      <c r="W141" s="44">
        <f t="shared" si="112"/>
        <v>491733</v>
      </c>
      <c r="X141" s="45">
        <f t="shared" si="113"/>
        <v>2.937771107248513E-2</v>
      </c>
      <c r="Y141" s="44">
        <f t="shared" si="114"/>
        <v>677</v>
      </c>
      <c r="Z141" s="45">
        <f t="shared" si="115"/>
        <v>3.2512126014503193E-2</v>
      </c>
      <c r="AA141" s="46">
        <f t="shared" si="116"/>
        <v>3.172852227899868E-2</v>
      </c>
      <c r="AB141" s="183">
        <f t="shared" si="118"/>
        <v>3.17</v>
      </c>
      <c r="AC141" s="36">
        <v>132</v>
      </c>
      <c r="AD141" s="47" t="e">
        <f>VLOOKUP(B141,#REF!,3,FALSE)</f>
        <v>#REF!</v>
      </c>
      <c r="AE141" s="2" t="e">
        <f t="shared" si="117"/>
        <v>#REF!</v>
      </c>
    </row>
    <row r="142" spans="1:31" x14ac:dyDescent="0.2">
      <c r="A142" s="25">
        <v>11</v>
      </c>
      <c r="B142" s="38" t="s">
        <v>260</v>
      </c>
      <c r="C142" s="72" t="s">
        <v>261</v>
      </c>
      <c r="D142" s="49">
        <v>230</v>
      </c>
      <c r="E142" s="69">
        <v>33420</v>
      </c>
      <c r="F142" s="41">
        <v>3785268</v>
      </c>
      <c r="G142" s="90">
        <v>12.742990000000001</v>
      </c>
      <c r="H142" s="41">
        <v>198245</v>
      </c>
      <c r="I142" s="90">
        <v>3.0037500000000001</v>
      </c>
      <c r="J142" s="41">
        <f>ROUND((+F142*G142+H142*I142)/1000,0)</f>
        <v>48831</v>
      </c>
      <c r="K142" s="41">
        <v>3720381</v>
      </c>
      <c r="L142" s="90">
        <v>13.39167</v>
      </c>
      <c r="M142" s="41">
        <v>196166</v>
      </c>
      <c r="N142" s="90">
        <v>3.0037500000000001</v>
      </c>
      <c r="O142" s="41">
        <f>ROUND((+K142*L142+M142*N142)/1000,0)</f>
        <v>50411</v>
      </c>
      <c r="P142" s="41">
        <v>4018329</v>
      </c>
      <c r="Q142" s="90">
        <v>13.74066</v>
      </c>
      <c r="R142" s="41">
        <v>204223</v>
      </c>
      <c r="S142" s="90">
        <v>3.0037500000000001</v>
      </c>
      <c r="T142" s="41">
        <f>ROUND((+P142*Q142+R142*S142)/1000,0)</f>
        <v>55828</v>
      </c>
      <c r="U142" s="42">
        <f t="shared" si="111"/>
        <v>155070</v>
      </c>
      <c r="V142" s="43" t="s">
        <v>37</v>
      </c>
      <c r="W142" s="44">
        <f t="shared" si="112"/>
        <v>155070</v>
      </c>
      <c r="X142" s="45">
        <f t="shared" si="113"/>
        <v>9.2643805805391732E-3</v>
      </c>
      <c r="Y142" s="44">
        <f t="shared" si="114"/>
        <v>230</v>
      </c>
      <c r="Z142" s="45">
        <f t="shared" si="115"/>
        <v>1.1045478557364452E-2</v>
      </c>
      <c r="AA142" s="46">
        <f t="shared" si="116"/>
        <v>1.0600204063158133E-2</v>
      </c>
      <c r="AB142" s="183">
        <f t="shared" si="118"/>
        <v>1.06</v>
      </c>
      <c r="AC142" s="36">
        <v>133</v>
      </c>
      <c r="AD142" s="47" t="e">
        <f>VLOOKUP(B142,#REF!,3,FALSE)</f>
        <v>#REF!</v>
      </c>
      <c r="AE142" s="2" t="e">
        <f t="shared" si="117"/>
        <v>#REF!</v>
      </c>
    </row>
    <row r="143" spans="1:31" x14ac:dyDescent="0.2">
      <c r="A143" s="25">
        <v>11</v>
      </c>
      <c r="B143" s="38" t="s">
        <v>262</v>
      </c>
      <c r="C143" s="72" t="s">
        <v>263</v>
      </c>
      <c r="D143" s="28">
        <v>906</v>
      </c>
      <c r="E143" s="69">
        <v>33420</v>
      </c>
      <c r="F143" s="41">
        <v>12006134</v>
      </c>
      <c r="G143" s="90">
        <v>7.9471800000000004</v>
      </c>
      <c r="H143" s="41">
        <v>290539</v>
      </c>
      <c r="I143" s="90">
        <v>3.0037500000000001</v>
      </c>
      <c r="J143" s="41">
        <f>ROUND((+F143*G143+H143*I143)/1000,0)</f>
        <v>96288</v>
      </c>
      <c r="K143" s="41">
        <v>12766071</v>
      </c>
      <c r="L143" s="90">
        <v>8.2599400000000003</v>
      </c>
      <c r="M143" s="41">
        <v>289357</v>
      </c>
      <c r="N143" s="90">
        <v>3.0037500000000001</v>
      </c>
      <c r="O143" s="41">
        <f>ROUND((+K143*L143+M143*N143)/1000,0)</f>
        <v>106316</v>
      </c>
      <c r="P143" s="41">
        <v>13542460</v>
      </c>
      <c r="Q143" s="90">
        <v>8.0095600000000005</v>
      </c>
      <c r="R143" s="41">
        <v>303004</v>
      </c>
      <c r="S143" s="90">
        <v>2.9702600000000001</v>
      </c>
      <c r="T143" s="41">
        <f>ROUND((+P143*Q143+R143*S143)/1000,0)</f>
        <v>109369</v>
      </c>
      <c r="U143" s="42">
        <f t="shared" si="111"/>
        <v>311973</v>
      </c>
      <c r="V143" s="43" t="s">
        <v>37</v>
      </c>
      <c r="W143" s="44">
        <f t="shared" si="112"/>
        <v>311973</v>
      </c>
      <c r="X143" s="45">
        <f t="shared" si="113"/>
        <v>1.8638270476897836E-2</v>
      </c>
      <c r="Y143" s="44">
        <f t="shared" si="114"/>
        <v>906</v>
      </c>
      <c r="Z143" s="45">
        <f t="shared" si="115"/>
        <v>4.3509580752053016E-2</v>
      </c>
      <c r="AA143" s="46">
        <f t="shared" si="116"/>
        <v>3.729175318326422E-2</v>
      </c>
      <c r="AB143" s="183">
        <f t="shared" si="118"/>
        <v>3.73</v>
      </c>
      <c r="AC143" s="36">
        <v>134</v>
      </c>
      <c r="AD143" s="47" t="e">
        <f>VLOOKUP(B143,#REF!,3,FALSE)</f>
        <v>#REF!</v>
      </c>
      <c r="AE143" s="2" t="e">
        <f t="shared" si="117"/>
        <v>#REF!</v>
      </c>
    </row>
    <row r="144" spans="1:31" x14ac:dyDescent="0.2">
      <c r="A144" s="25">
        <v>11</v>
      </c>
      <c r="B144" s="38" t="s">
        <v>264</v>
      </c>
      <c r="C144" s="72" t="s">
        <v>265</v>
      </c>
      <c r="D144" s="28">
        <v>748</v>
      </c>
      <c r="E144" s="69">
        <v>33420</v>
      </c>
      <c r="F144" s="41">
        <v>9612189</v>
      </c>
      <c r="G144" s="90">
        <v>8.5744299999999996</v>
      </c>
      <c r="H144" s="41">
        <v>143034</v>
      </c>
      <c r="I144" s="90">
        <v>2.2162600000000001</v>
      </c>
      <c r="J144" s="41">
        <f>ROUND((+F144*G144+H144*I144)/1000,0)</f>
        <v>82736</v>
      </c>
      <c r="K144" s="41">
        <v>10058023</v>
      </c>
      <c r="L144" s="90">
        <v>8.6260600000000007</v>
      </c>
      <c r="M144" s="41">
        <v>141290</v>
      </c>
      <c r="N144" s="90">
        <v>2.19407</v>
      </c>
      <c r="O144" s="41">
        <f>ROUND((+K144*L144+M144*N144)/1000,0)</f>
        <v>87071</v>
      </c>
      <c r="P144" s="41">
        <v>11584534</v>
      </c>
      <c r="Q144" s="90">
        <v>10.87398</v>
      </c>
      <c r="R144" s="41">
        <v>147013</v>
      </c>
      <c r="S144" s="90">
        <v>3.0037500000000001</v>
      </c>
      <c r="T144" s="41">
        <f>ROUND((+P144*Q144+R144*S144)/1000,0)</f>
        <v>126412</v>
      </c>
      <c r="U144" s="42">
        <f t="shared" si="111"/>
        <v>296219</v>
      </c>
      <c r="V144" s="43" t="s">
        <v>37</v>
      </c>
      <c r="W144" s="44">
        <f t="shared" si="112"/>
        <v>296219</v>
      </c>
      <c r="X144" s="45">
        <f t="shared" si="113"/>
        <v>1.7697075844371787E-2</v>
      </c>
      <c r="Y144" s="44">
        <f t="shared" si="114"/>
        <v>748</v>
      </c>
      <c r="Z144" s="45">
        <f t="shared" si="115"/>
        <v>3.5921817221341787E-2</v>
      </c>
      <c r="AA144" s="46">
        <f t="shared" si="116"/>
        <v>3.1365631877099287E-2</v>
      </c>
      <c r="AB144" s="183">
        <f t="shared" si="118"/>
        <v>3.14</v>
      </c>
      <c r="AC144" s="36">
        <v>135</v>
      </c>
      <c r="AD144" s="47" t="e">
        <f>VLOOKUP(B144,#REF!,3,FALSE)</f>
        <v>#REF!</v>
      </c>
      <c r="AE144" s="2" t="e">
        <f t="shared" si="117"/>
        <v>#REF!</v>
      </c>
    </row>
    <row r="145" spans="1:31" x14ac:dyDescent="0.2">
      <c r="A145" s="25">
        <v>11</v>
      </c>
      <c r="B145" s="38" t="s">
        <v>266</v>
      </c>
      <c r="C145" s="72" t="s">
        <v>267</v>
      </c>
      <c r="D145" s="28">
        <v>700</v>
      </c>
      <c r="E145" s="69">
        <v>34973</v>
      </c>
      <c r="F145" s="41">
        <v>5742649</v>
      </c>
      <c r="G145" s="90">
        <v>8.1</v>
      </c>
      <c r="H145" s="41">
        <v>12336</v>
      </c>
      <c r="I145" s="90">
        <v>3.0037500000000001</v>
      </c>
      <c r="J145" s="41">
        <f>ROUND((+F145*G145+H145*I145)/1000,5)</f>
        <v>46552.511160000002</v>
      </c>
      <c r="K145" s="41">
        <v>6174082</v>
      </c>
      <c r="L145" s="90">
        <v>8.5049200000000003</v>
      </c>
      <c r="M145" s="41">
        <v>8356</v>
      </c>
      <c r="N145" s="90">
        <v>3.0037500000000001</v>
      </c>
      <c r="O145" s="41">
        <f>ROUND((+K145*L145+M145*N145)/1000,5)</f>
        <v>52535.17282</v>
      </c>
      <c r="P145" s="41">
        <v>6566615</v>
      </c>
      <c r="Q145" s="90">
        <v>12.66705</v>
      </c>
      <c r="R145" s="41">
        <v>0</v>
      </c>
      <c r="S145" s="70">
        <v>0</v>
      </c>
      <c r="T145" s="41">
        <f>ROUND((+P145*Q145+R145*S145)/1000,5)</f>
        <v>83179.640539999993</v>
      </c>
      <c r="U145" s="42">
        <f t="shared" si="111"/>
        <v>182267</v>
      </c>
      <c r="V145" s="43" t="s">
        <v>37</v>
      </c>
      <c r="W145" s="44">
        <f t="shared" si="112"/>
        <v>182267</v>
      </c>
      <c r="X145" s="45">
        <f t="shared" si="113"/>
        <v>1.0889216839318589E-2</v>
      </c>
      <c r="Y145" s="44">
        <f t="shared" si="114"/>
        <v>700</v>
      </c>
      <c r="Z145" s="45">
        <f t="shared" si="115"/>
        <v>3.3616673870239637E-2</v>
      </c>
      <c r="AA145" s="46">
        <f t="shared" si="116"/>
        <v>2.7934809612509374E-2</v>
      </c>
      <c r="AB145" s="183">
        <f t="shared" si="118"/>
        <v>2.79</v>
      </c>
      <c r="AC145" s="36">
        <v>136</v>
      </c>
      <c r="AD145" s="47" t="e">
        <f>VLOOKUP(B145,#REF!,3,FALSE)</f>
        <v>#REF!</v>
      </c>
      <c r="AE145" s="2" t="e">
        <f t="shared" si="117"/>
        <v>#REF!</v>
      </c>
    </row>
    <row r="146" spans="1:31" x14ac:dyDescent="0.2">
      <c r="A146" s="25">
        <v>11</v>
      </c>
      <c r="B146" s="38" t="s">
        <v>268</v>
      </c>
      <c r="C146" s="72" t="s">
        <v>269</v>
      </c>
      <c r="D146" s="28">
        <v>209</v>
      </c>
      <c r="E146" s="69">
        <v>34973</v>
      </c>
      <c r="F146" s="41">
        <v>1709213</v>
      </c>
      <c r="G146" s="90">
        <v>4.0866800000000003</v>
      </c>
      <c r="H146" s="41">
        <v>47077</v>
      </c>
      <c r="I146" s="70">
        <v>0</v>
      </c>
      <c r="J146" s="41">
        <f>ROUND((+F146*G146+H146*I146)/1000,0)</f>
        <v>6985</v>
      </c>
      <c r="K146" s="41">
        <v>1777528</v>
      </c>
      <c r="L146" s="90">
        <v>3.9296199999999999</v>
      </c>
      <c r="M146" s="41">
        <v>48063</v>
      </c>
      <c r="N146" s="70">
        <v>0</v>
      </c>
      <c r="O146" s="41">
        <f>ROUND((+K146*L146+M146*N146)/1000,0)</f>
        <v>6985</v>
      </c>
      <c r="P146" s="41">
        <v>1931497</v>
      </c>
      <c r="Q146" s="90">
        <v>3.6163699999999999</v>
      </c>
      <c r="R146" s="41">
        <v>50009</v>
      </c>
      <c r="S146" s="70">
        <v>0</v>
      </c>
      <c r="T146" s="41">
        <f>ROUND((+P146*Q146+R146*S146)/1000,0)</f>
        <v>6985</v>
      </c>
      <c r="U146" s="42">
        <f t="shared" si="111"/>
        <v>20955</v>
      </c>
      <c r="V146" s="43" t="s">
        <v>37</v>
      </c>
      <c r="W146" s="44">
        <f t="shared" si="112"/>
        <v>20955</v>
      </c>
      <c r="X146" s="45">
        <f t="shared" si="113"/>
        <v>1.2519191014715829E-3</v>
      </c>
      <c r="Y146" s="44">
        <f t="shared" si="114"/>
        <v>209</v>
      </c>
      <c r="Z146" s="45">
        <f t="shared" si="115"/>
        <v>1.0036978341257264E-2</v>
      </c>
      <c r="AA146" s="46">
        <f t="shared" si="116"/>
        <v>7.8407135313108434E-3</v>
      </c>
      <c r="AB146" s="183">
        <f t="shared" si="118"/>
        <v>0.78</v>
      </c>
      <c r="AC146" s="36">
        <v>137</v>
      </c>
      <c r="AD146" s="47" t="e">
        <f>VLOOKUP(B146,#REF!,3,FALSE)</f>
        <v>#REF!</v>
      </c>
      <c r="AE146" s="2" t="e">
        <f t="shared" si="117"/>
        <v>#REF!</v>
      </c>
    </row>
    <row r="147" spans="1:31" x14ac:dyDescent="0.2">
      <c r="A147" s="25">
        <v>11</v>
      </c>
      <c r="B147" s="38" t="s">
        <v>270</v>
      </c>
      <c r="C147" s="72" t="s">
        <v>271</v>
      </c>
      <c r="D147" s="49">
        <v>69</v>
      </c>
      <c r="E147" s="69">
        <v>33420</v>
      </c>
      <c r="F147" s="41">
        <v>764243</v>
      </c>
      <c r="G147" s="90">
        <v>8.64086</v>
      </c>
      <c r="H147" s="41">
        <v>44299</v>
      </c>
      <c r="I147" s="90">
        <v>3.0037500000000001</v>
      </c>
      <c r="J147" s="41">
        <f>ROUND((+F147*G147+H147*I147)/1000,0)</f>
        <v>6737</v>
      </c>
      <c r="K147" s="41">
        <v>800486</v>
      </c>
      <c r="L147" s="90">
        <v>10.056319999999999</v>
      </c>
      <c r="M147" s="41">
        <v>41600</v>
      </c>
      <c r="N147" s="90">
        <v>3.0037500000000001</v>
      </c>
      <c r="O147" s="41">
        <f>ROUND((+K147*L147+M147*N147)/1000,0)</f>
        <v>8175</v>
      </c>
      <c r="P147" s="41">
        <v>859762</v>
      </c>
      <c r="Q147" s="90">
        <v>10.040229999999999</v>
      </c>
      <c r="R147" s="41">
        <v>42965</v>
      </c>
      <c r="S147" s="90">
        <v>2.9791599999999998</v>
      </c>
      <c r="T147" s="41">
        <f>ROUND((+P147*Q147+R147*S147)/1000,0)</f>
        <v>8760</v>
      </c>
      <c r="U147" s="42">
        <f t="shared" si="111"/>
        <v>23672</v>
      </c>
      <c r="V147" s="43" t="s">
        <v>37</v>
      </c>
      <c r="W147" s="44">
        <f t="shared" si="112"/>
        <v>23672</v>
      </c>
      <c r="X147" s="45">
        <f t="shared" si="113"/>
        <v>1.4142414206650114E-3</v>
      </c>
      <c r="Y147" s="44">
        <f t="shared" si="114"/>
        <v>69</v>
      </c>
      <c r="Z147" s="45">
        <f t="shared" si="115"/>
        <v>3.3136435672093357E-3</v>
      </c>
      <c r="AA147" s="46">
        <f t="shared" si="116"/>
        <v>2.8387930305732545E-3</v>
      </c>
      <c r="AB147" s="183">
        <f t="shared" si="118"/>
        <v>0.28000000000000003</v>
      </c>
      <c r="AC147" s="36">
        <v>138</v>
      </c>
      <c r="AD147" s="47" t="e">
        <f>VLOOKUP(B147,#REF!,3,FALSE)</f>
        <v>#REF!</v>
      </c>
      <c r="AE147" s="2" t="e">
        <f t="shared" si="117"/>
        <v>#REF!</v>
      </c>
    </row>
    <row r="148" spans="1:31" x14ac:dyDescent="0.2">
      <c r="A148" s="25">
        <v>11</v>
      </c>
      <c r="B148" s="38" t="s">
        <v>272</v>
      </c>
      <c r="C148" s="72" t="s">
        <v>273</v>
      </c>
      <c r="D148" s="28">
        <v>163</v>
      </c>
      <c r="E148" s="69">
        <v>33420</v>
      </c>
      <c r="F148" s="41">
        <v>1489701</v>
      </c>
      <c r="G148" s="90">
        <v>7.2155399999999998</v>
      </c>
      <c r="H148" s="41">
        <v>36037</v>
      </c>
      <c r="I148" s="90">
        <v>2.9969199999999998</v>
      </c>
      <c r="J148" s="41">
        <f>ROUND((+F148*G148+H148*I148)/1000,0)</f>
        <v>10857</v>
      </c>
      <c r="K148" s="41">
        <v>1574418</v>
      </c>
      <c r="L148" s="90">
        <v>9.1170299999999997</v>
      </c>
      <c r="M148" s="41">
        <v>36724</v>
      </c>
      <c r="N148" s="90">
        <v>3.0037500000000001</v>
      </c>
      <c r="O148" s="41">
        <f>ROUND((+K148*L148+M148*N148)/1000,0)</f>
        <v>14464</v>
      </c>
      <c r="P148" s="41">
        <v>1661280</v>
      </c>
      <c r="Q148" s="90">
        <v>9.1233799999999992</v>
      </c>
      <c r="R148" s="41">
        <v>38211</v>
      </c>
      <c r="S148" s="90">
        <v>2.8918499999999998</v>
      </c>
      <c r="T148" s="41">
        <f>ROUND((+P148*Q148+R148*S148)/1000,0)</f>
        <v>15267</v>
      </c>
      <c r="U148" s="42">
        <f t="shared" si="111"/>
        <v>40588</v>
      </c>
      <c r="V148" s="43" t="s">
        <v>37</v>
      </c>
      <c r="W148" s="44">
        <f t="shared" si="112"/>
        <v>40588</v>
      </c>
      <c r="X148" s="45">
        <f t="shared" si="113"/>
        <v>2.4248576707482038E-3</v>
      </c>
      <c r="Y148" s="44">
        <f t="shared" si="114"/>
        <v>163</v>
      </c>
      <c r="Z148" s="45">
        <f t="shared" si="115"/>
        <v>7.8278826297843735E-3</v>
      </c>
      <c r="AA148" s="46">
        <f t="shared" si="116"/>
        <v>6.4771263900253312E-3</v>
      </c>
      <c r="AB148" s="183">
        <f t="shared" si="118"/>
        <v>0.65</v>
      </c>
      <c r="AC148" s="36">
        <v>139</v>
      </c>
      <c r="AD148" s="47" t="e">
        <f>VLOOKUP(B148,#REF!,3,FALSE)</f>
        <v>#REF!</v>
      </c>
      <c r="AE148" s="2" t="e">
        <f t="shared" si="117"/>
        <v>#REF!</v>
      </c>
    </row>
    <row r="149" spans="1:31" x14ac:dyDescent="0.2">
      <c r="A149" s="25">
        <v>11</v>
      </c>
      <c r="B149" s="38" t="s">
        <v>274</v>
      </c>
      <c r="C149" s="39" t="s">
        <v>51</v>
      </c>
      <c r="D149" s="49">
        <v>3765</v>
      </c>
      <c r="E149" s="69">
        <v>34973</v>
      </c>
      <c r="F149" s="30"/>
      <c r="G149" s="70"/>
      <c r="H149" s="41"/>
      <c r="I149" s="70"/>
      <c r="J149" s="41">
        <v>3174551</v>
      </c>
      <c r="K149" s="42"/>
      <c r="L149" s="50"/>
      <c r="M149" s="42"/>
      <c r="N149" s="50"/>
      <c r="O149" s="41">
        <v>3269909</v>
      </c>
      <c r="P149" s="41"/>
      <c r="Q149" s="70"/>
      <c r="R149" s="41"/>
      <c r="S149" s="70"/>
      <c r="T149" s="41">
        <v>3293034</v>
      </c>
      <c r="U149" s="42">
        <f t="shared" si="111"/>
        <v>9737494</v>
      </c>
      <c r="V149" s="43" t="s">
        <v>37</v>
      </c>
      <c r="W149" s="44">
        <f t="shared" si="112"/>
        <v>9737494</v>
      </c>
      <c r="X149" s="45">
        <f t="shared" si="113"/>
        <v>0.58174921207658936</v>
      </c>
      <c r="Y149" s="44">
        <f t="shared" si="114"/>
        <v>3765</v>
      </c>
      <c r="Z149" s="45">
        <f t="shared" si="115"/>
        <v>0.18080968160207464</v>
      </c>
      <c r="AA149" s="46">
        <f t="shared" si="116"/>
        <v>0.28104456422070334</v>
      </c>
      <c r="AB149" s="183">
        <f t="shared" si="118"/>
        <v>28.1</v>
      </c>
      <c r="AC149" s="36">
        <v>140</v>
      </c>
      <c r="AD149" s="47" t="e">
        <f>VLOOKUP(B149,#REF!,3,FALSE)</f>
        <v>#REF!</v>
      </c>
      <c r="AE149" s="2" t="e">
        <f t="shared" si="117"/>
        <v>#REF!</v>
      </c>
    </row>
    <row r="150" spans="1:31" x14ac:dyDescent="0.2">
      <c r="A150" s="25">
        <v>11</v>
      </c>
      <c r="B150" s="51" t="s">
        <v>275</v>
      </c>
      <c r="C150" s="52" t="s">
        <v>276</v>
      </c>
      <c r="D150" s="71">
        <f>SUBTOTAL(9,D139:D149)</f>
        <v>20823</v>
      </c>
      <c r="E150" s="69"/>
      <c r="F150" s="55"/>
      <c r="G150" s="56"/>
      <c r="H150" s="55"/>
      <c r="I150" s="56"/>
      <c r="J150" s="57">
        <f>SUBTOTAL(9,J139:J149)</f>
        <v>5345925.3242600001</v>
      </c>
      <c r="K150" s="58"/>
      <c r="L150" s="59"/>
      <c r="M150" s="58"/>
      <c r="N150" s="59"/>
      <c r="O150" s="57">
        <f>SUBTOTAL(9,O139:O149)</f>
        <v>5581784.8209199999</v>
      </c>
      <c r="P150" s="57"/>
      <c r="Q150" s="60"/>
      <c r="R150" s="57"/>
      <c r="S150" s="60"/>
      <c r="T150" s="57">
        <f>SUBTOTAL(9,T139:T149)</f>
        <v>5810592.5509099998</v>
      </c>
      <c r="U150" s="57">
        <f>SUBTOTAL(9,U139:U149)</f>
        <v>16738302</v>
      </c>
      <c r="V150" s="43"/>
      <c r="W150" s="61">
        <f t="shared" ref="W150:AB150" si="119">SUBTOTAL(9,W139:W149)</f>
        <v>16738302</v>
      </c>
      <c r="X150" s="62">
        <f t="shared" si="119"/>
        <v>1</v>
      </c>
      <c r="Y150" s="61">
        <f t="shared" si="119"/>
        <v>20823</v>
      </c>
      <c r="Z150" s="62">
        <f t="shared" si="119"/>
        <v>1</v>
      </c>
      <c r="AA150" s="63">
        <f t="shared" si="119"/>
        <v>1</v>
      </c>
      <c r="AB150" s="64">
        <f t="shared" si="119"/>
        <v>99.990000000000038</v>
      </c>
      <c r="AC150" s="36">
        <v>141</v>
      </c>
      <c r="AD150" s="47" t="e">
        <f>VLOOKUP(B150,#REF!,3,FALSE)</f>
        <v>#REF!</v>
      </c>
      <c r="AE150" s="2" t="e">
        <f t="shared" si="117"/>
        <v>#REF!</v>
      </c>
    </row>
    <row r="151" spans="1:31" ht="13.5" thickBot="1" x14ac:dyDescent="0.25">
      <c r="A151" s="25">
        <v>11</v>
      </c>
      <c r="B151" s="51"/>
      <c r="C151" s="52"/>
      <c r="D151" s="53" t="s">
        <v>54</v>
      </c>
      <c r="E151" s="54">
        <f>COUNTIF(E139:E149,"&gt;0.0")</f>
        <v>11</v>
      </c>
      <c r="F151" s="55"/>
      <c r="G151" s="56"/>
      <c r="H151" s="55"/>
      <c r="I151" s="56"/>
      <c r="J151" s="57"/>
      <c r="K151" s="58"/>
      <c r="L151" s="59"/>
      <c r="M151" s="58"/>
      <c r="N151" s="59"/>
      <c r="O151" s="57"/>
      <c r="P151" s="57"/>
      <c r="Q151" s="60"/>
      <c r="R151" s="57"/>
      <c r="S151" s="60"/>
      <c r="T151" s="57"/>
      <c r="U151" s="42"/>
      <c r="V151" s="43"/>
      <c r="W151" s="44"/>
      <c r="X151" s="45"/>
      <c r="Y151" s="44"/>
      <c r="Z151" s="45"/>
      <c r="AA151" s="46"/>
      <c r="AB151" s="183"/>
      <c r="AC151" s="36">
        <v>142</v>
      </c>
      <c r="AD151" s="47"/>
    </row>
    <row r="152" spans="1:31" ht="15.75" thickBot="1" x14ac:dyDescent="0.3">
      <c r="A152" s="25">
        <v>12</v>
      </c>
      <c r="B152" s="78" t="s">
        <v>277</v>
      </c>
      <c r="C152" s="72"/>
      <c r="D152" s="28"/>
      <c r="E152" s="69"/>
      <c r="F152" s="41"/>
      <c r="G152" s="70"/>
      <c r="H152" s="41"/>
      <c r="I152" s="70"/>
      <c r="J152" s="41"/>
      <c r="K152" s="42"/>
      <c r="L152" s="50"/>
      <c r="M152" s="42"/>
      <c r="N152" s="50"/>
      <c r="O152" s="41"/>
      <c r="P152" s="41"/>
      <c r="Q152" s="70"/>
      <c r="R152" s="41"/>
      <c r="S152" s="70"/>
      <c r="T152" s="41"/>
      <c r="U152" s="42"/>
      <c r="V152" s="43"/>
      <c r="W152" s="33"/>
      <c r="X152" s="34"/>
      <c r="Y152" s="33"/>
      <c r="Z152" s="34"/>
      <c r="AA152" s="35"/>
      <c r="AB152" s="184">
        <v>100</v>
      </c>
      <c r="AC152" s="36">
        <v>143</v>
      </c>
      <c r="AD152" s="47"/>
    </row>
    <row r="153" spans="1:31" x14ac:dyDescent="0.2">
      <c r="A153" s="25">
        <v>12</v>
      </c>
      <c r="B153" s="76" t="s">
        <v>278</v>
      </c>
      <c r="C153" s="39" t="s">
        <v>279</v>
      </c>
      <c r="D153" s="28">
        <v>1264</v>
      </c>
      <c r="E153" s="69">
        <v>36526</v>
      </c>
      <c r="F153" s="30">
        <v>14077042</v>
      </c>
      <c r="G153" s="31">
        <v>9.4097200000000001</v>
      </c>
      <c r="H153" s="30">
        <v>153076</v>
      </c>
      <c r="I153" s="31">
        <v>3.0037500000000001</v>
      </c>
      <c r="J153" s="41">
        <f t="shared" ref="J153:J162" si="120">ROUND((+F153*G153+H153*I153)/1000,0)</f>
        <v>132921</v>
      </c>
      <c r="K153" s="30">
        <v>14931220</v>
      </c>
      <c r="L153" s="31">
        <v>8.3608100000000007</v>
      </c>
      <c r="M153" s="30">
        <v>158567</v>
      </c>
      <c r="N153" s="31">
        <v>3</v>
      </c>
      <c r="O153" s="41">
        <f t="shared" ref="O153:O162" si="121">ROUND((+K153*L153+M153*N153)/1000,0)</f>
        <v>125313</v>
      </c>
      <c r="P153" s="30">
        <v>15591295</v>
      </c>
      <c r="Q153" s="31">
        <v>7.6034699999999997</v>
      </c>
      <c r="R153" s="30">
        <v>158756</v>
      </c>
      <c r="S153" s="31">
        <v>0</v>
      </c>
      <c r="T153" s="41">
        <f t="shared" ref="T153:T162" si="122">ROUND((+P153*Q153+R153*S153)/1000,0)</f>
        <v>118548</v>
      </c>
      <c r="U153" s="42">
        <f t="shared" ref="U153:U163" si="123">ROUND(+T153+O153+J153,0)</f>
        <v>376782</v>
      </c>
      <c r="V153" s="43" t="s">
        <v>37</v>
      </c>
      <c r="W153" s="44">
        <f t="shared" ref="W153:W163" si="124">IF(V153="yes",U153,"")</f>
        <v>376782</v>
      </c>
      <c r="X153" s="45">
        <f t="shared" ref="X153:X163" si="125">IF(V153="yes",W153/W$164,0)</f>
        <v>3.5299130389487551E-2</v>
      </c>
      <c r="Y153" s="44">
        <f t="shared" ref="Y153:Y163" si="126">IF(V153="yes",D153,"")</f>
        <v>1264</v>
      </c>
      <c r="Z153" s="45">
        <f t="shared" ref="Z153:Z163" si="127">IF(V153="yes",Y153/Y$164,0)</f>
        <v>8.8181945025812752E-2</v>
      </c>
      <c r="AA153" s="46">
        <f t="shared" ref="AA153:AA163" si="128">(X153*0.25+Z153*0.75)</f>
        <v>7.4961241366731449E-2</v>
      </c>
      <c r="AB153" s="183">
        <f>ROUND(+AA153*$AB$152,4)</f>
        <v>7.4961000000000002</v>
      </c>
      <c r="AC153" s="36">
        <v>144</v>
      </c>
      <c r="AD153" s="47" t="e">
        <f>VLOOKUP(B153,#REF!,3,FALSE)</f>
        <v>#REF!</v>
      </c>
      <c r="AE153" s="2" t="e">
        <f t="shared" ref="AE153:AE164" si="129">EXACT(D153,AD153)</f>
        <v>#REF!</v>
      </c>
    </row>
    <row r="154" spans="1:31" x14ac:dyDescent="0.2">
      <c r="A154" s="25">
        <v>12</v>
      </c>
      <c r="B154" s="76" t="s">
        <v>280</v>
      </c>
      <c r="C154" s="39" t="s">
        <v>281</v>
      </c>
      <c r="D154" s="28">
        <v>990</v>
      </c>
      <c r="E154" s="69">
        <v>35431</v>
      </c>
      <c r="F154" s="30">
        <v>15612315</v>
      </c>
      <c r="G154" s="31">
        <v>10.959160000000001</v>
      </c>
      <c r="H154" s="30">
        <v>129553</v>
      </c>
      <c r="I154" s="31">
        <v>3.0037500000000001</v>
      </c>
      <c r="J154" s="41">
        <f t="shared" si="120"/>
        <v>171487</v>
      </c>
      <c r="K154" s="30">
        <v>16387596</v>
      </c>
      <c r="L154" s="31">
        <v>11.104570000000001</v>
      </c>
      <c r="M154" s="30">
        <v>130559</v>
      </c>
      <c r="N154" s="31">
        <v>3.0037500000000001</v>
      </c>
      <c r="O154" s="41">
        <f t="shared" si="121"/>
        <v>182369</v>
      </c>
      <c r="P154" s="30">
        <v>17315188</v>
      </c>
      <c r="Q154" s="31">
        <v>11.45654</v>
      </c>
      <c r="R154" s="30">
        <v>132371</v>
      </c>
      <c r="S154" s="31">
        <v>3.0037500000000001</v>
      </c>
      <c r="T154" s="41">
        <f t="shared" si="122"/>
        <v>198770</v>
      </c>
      <c r="U154" s="42">
        <f t="shared" si="123"/>
        <v>552626</v>
      </c>
      <c r="V154" s="43" t="s">
        <v>37</v>
      </c>
      <c r="W154" s="44">
        <f t="shared" si="124"/>
        <v>552626</v>
      </c>
      <c r="X154" s="45">
        <f t="shared" si="125"/>
        <v>5.1773219608741788E-2</v>
      </c>
      <c r="Y154" s="44">
        <f t="shared" si="126"/>
        <v>990</v>
      </c>
      <c r="Z154" s="45">
        <f t="shared" si="127"/>
        <v>6.9066555043951441E-2</v>
      </c>
      <c r="AA154" s="46">
        <f t="shared" si="128"/>
        <v>6.4743221185149025E-2</v>
      </c>
      <c r="AB154" s="183">
        <f t="shared" ref="AB154:AB163" si="130">ROUND(+AA154*$AB$152,4)</f>
        <v>6.4743000000000004</v>
      </c>
      <c r="AC154" s="36">
        <v>145</v>
      </c>
      <c r="AD154" s="47" t="e">
        <f>VLOOKUP(B154,#REF!,3,FALSE)</f>
        <v>#REF!</v>
      </c>
      <c r="AE154" s="2" t="e">
        <f t="shared" si="129"/>
        <v>#REF!</v>
      </c>
    </row>
    <row r="155" spans="1:31" x14ac:dyDescent="0.2">
      <c r="A155" s="25">
        <v>12</v>
      </c>
      <c r="B155" s="76" t="s">
        <v>282</v>
      </c>
      <c r="C155" s="39" t="s">
        <v>283</v>
      </c>
      <c r="D155" s="28">
        <v>2015</v>
      </c>
      <c r="E155" s="69">
        <v>35431</v>
      </c>
      <c r="F155" s="30">
        <v>26378468</v>
      </c>
      <c r="G155" s="31">
        <v>8.8023399999999992</v>
      </c>
      <c r="H155" s="30">
        <v>202234</v>
      </c>
      <c r="I155" s="31">
        <v>0</v>
      </c>
      <c r="J155" s="41">
        <f t="shared" si="120"/>
        <v>232192</v>
      </c>
      <c r="K155" s="30">
        <v>28874702</v>
      </c>
      <c r="L155" s="31">
        <v>8.9663199999999996</v>
      </c>
      <c r="M155" s="30">
        <v>201602</v>
      </c>
      <c r="N155" s="31">
        <v>3.0009600000000001</v>
      </c>
      <c r="O155" s="41">
        <f t="shared" si="121"/>
        <v>259505</v>
      </c>
      <c r="P155" s="30">
        <v>30230838</v>
      </c>
      <c r="Q155" s="31">
        <v>8.4888200000000005</v>
      </c>
      <c r="R155" s="30">
        <v>204164</v>
      </c>
      <c r="S155" s="31">
        <v>3.0037500000000001</v>
      </c>
      <c r="T155" s="41">
        <f t="shared" si="122"/>
        <v>257237</v>
      </c>
      <c r="U155" s="42">
        <f t="shared" si="123"/>
        <v>748934</v>
      </c>
      <c r="V155" s="43" t="s">
        <v>37</v>
      </c>
      <c r="W155" s="44">
        <f t="shared" si="124"/>
        <v>748934</v>
      </c>
      <c r="X155" s="45">
        <f t="shared" si="125"/>
        <v>7.0164495435345822E-2</v>
      </c>
      <c r="Y155" s="44">
        <f t="shared" si="126"/>
        <v>2015</v>
      </c>
      <c r="Z155" s="45">
        <f t="shared" si="127"/>
        <v>0.14057485698339611</v>
      </c>
      <c r="AA155" s="46">
        <f t="shared" si="128"/>
        <v>0.12297226659638354</v>
      </c>
      <c r="AB155" s="183">
        <f t="shared" si="130"/>
        <v>12.2972</v>
      </c>
      <c r="AC155" s="36">
        <v>146</v>
      </c>
      <c r="AD155" s="47" t="e">
        <f>VLOOKUP(B155,#REF!,3,FALSE)</f>
        <v>#REF!</v>
      </c>
      <c r="AE155" s="2" t="e">
        <f t="shared" si="129"/>
        <v>#REF!</v>
      </c>
    </row>
    <row r="156" spans="1:31" x14ac:dyDescent="0.2">
      <c r="A156" s="25">
        <v>12</v>
      </c>
      <c r="B156" s="76" t="s">
        <v>284</v>
      </c>
      <c r="C156" s="39" t="s">
        <v>285</v>
      </c>
      <c r="D156" s="28">
        <v>1268</v>
      </c>
      <c r="E156" s="69">
        <v>36526</v>
      </c>
      <c r="F156" s="30">
        <v>14364243</v>
      </c>
      <c r="G156" s="31">
        <v>11.15039</v>
      </c>
      <c r="H156" s="30">
        <v>213198</v>
      </c>
      <c r="I156" s="31">
        <v>3.0037500000000001</v>
      </c>
      <c r="J156" s="41">
        <f t="shared" si="120"/>
        <v>160807</v>
      </c>
      <c r="K156" s="30">
        <v>15025616</v>
      </c>
      <c r="L156" s="31">
        <v>10.941689999999999</v>
      </c>
      <c r="M156" s="30">
        <v>210474</v>
      </c>
      <c r="N156" s="31">
        <v>3.0037500000000001</v>
      </c>
      <c r="O156" s="41">
        <f t="shared" si="121"/>
        <v>165038</v>
      </c>
      <c r="P156" s="30">
        <v>15819931</v>
      </c>
      <c r="Q156" s="31">
        <v>11.31475</v>
      </c>
      <c r="R156" s="30">
        <v>218998</v>
      </c>
      <c r="S156" s="31">
        <v>3.0037500000000001</v>
      </c>
      <c r="T156" s="41">
        <f t="shared" si="122"/>
        <v>179656</v>
      </c>
      <c r="U156" s="42">
        <f t="shared" si="123"/>
        <v>505501</v>
      </c>
      <c r="V156" s="43" t="s">
        <v>37</v>
      </c>
      <c r="W156" s="44">
        <f t="shared" si="124"/>
        <v>505501</v>
      </c>
      <c r="X156" s="45">
        <f t="shared" si="125"/>
        <v>4.7358275371478326E-2</v>
      </c>
      <c r="Y156" s="44">
        <f t="shared" si="126"/>
        <v>1268</v>
      </c>
      <c r="Z156" s="45">
        <f t="shared" si="127"/>
        <v>8.8461001813869122E-2</v>
      </c>
      <c r="AA156" s="46">
        <f t="shared" si="128"/>
        <v>7.818532020327143E-2</v>
      </c>
      <c r="AB156" s="183">
        <f t="shared" si="130"/>
        <v>7.8185000000000002</v>
      </c>
      <c r="AC156" s="36">
        <v>147</v>
      </c>
      <c r="AD156" s="47" t="e">
        <f>VLOOKUP(B156,#REF!,3,FALSE)</f>
        <v>#REF!</v>
      </c>
      <c r="AE156" s="2" t="e">
        <f t="shared" si="129"/>
        <v>#REF!</v>
      </c>
    </row>
    <row r="157" spans="1:31" x14ac:dyDescent="0.2">
      <c r="A157" s="25">
        <v>12</v>
      </c>
      <c r="B157" s="76" t="s">
        <v>286</v>
      </c>
      <c r="C157" s="39" t="s">
        <v>287</v>
      </c>
      <c r="D157" s="28">
        <v>966</v>
      </c>
      <c r="E157" s="69">
        <v>35431</v>
      </c>
      <c r="F157" s="30">
        <v>14690148</v>
      </c>
      <c r="G157" s="31">
        <v>8.9824300000000008</v>
      </c>
      <c r="H157" s="30">
        <v>1281619</v>
      </c>
      <c r="I157" s="31">
        <v>3.0037500000000001</v>
      </c>
      <c r="J157" s="41">
        <f t="shared" si="120"/>
        <v>135803</v>
      </c>
      <c r="K157" s="30">
        <v>15467776</v>
      </c>
      <c r="L157" s="31">
        <v>8.8860200000000003</v>
      </c>
      <c r="M157" s="30">
        <v>1273897</v>
      </c>
      <c r="N157" s="31">
        <v>3.0037500000000001</v>
      </c>
      <c r="O157" s="41">
        <f t="shared" si="121"/>
        <v>141273</v>
      </c>
      <c r="P157" s="30">
        <v>16363956</v>
      </c>
      <c r="Q157" s="31">
        <v>12.03102</v>
      </c>
      <c r="R157" s="30">
        <v>1325495</v>
      </c>
      <c r="S157" s="31">
        <v>3.0037500000000001</v>
      </c>
      <c r="T157" s="41">
        <f t="shared" si="122"/>
        <v>200857</v>
      </c>
      <c r="U157" s="42">
        <f t="shared" si="123"/>
        <v>477933</v>
      </c>
      <c r="V157" s="43" t="s">
        <v>37</v>
      </c>
      <c r="W157" s="44">
        <f t="shared" si="124"/>
        <v>477933</v>
      </c>
      <c r="X157" s="45">
        <f t="shared" si="125"/>
        <v>4.4775544703406625E-2</v>
      </c>
      <c r="Y157" s="44">
        <f t="shared" si="126"/>
        <v>966</v>
      </c>
      <c r="Z157" s="45">
        <f t="shared" si="127"/>
        <v>6.7392214315613222E-2</v>
      </c>
      <c r="AA157" s="46">
        <f t="shared" si="128"/>
        <v>6.1738046912561573E-2</v>
      </c>
      <c r="AB157" s="183">
        <f t="shared" si="130"/>
        <v>6.1738</v>
      </c>
      <c r="AC157" s="36">
        <v>148</v>
      </c>
      <c r="AD157" s="47" t="e">
        <f>VLOOKUP(B157,#REF!,3,FALSE)</f>
        <v>#REF!</v>
      </c>
      <c r="AE157" s="2" t="e">
        <f t="shared" si="129"/>
        <v>#REF!</v>
      </c>
    </row>
    <row r="158" spans="1:31" x14ac:dyDescent="0.2">
      <c r="A158" s="25">
        <v>12</v>
      </c>
      <c r="B158" s="76" t="s">
        <v>288</v>
      </c>
      <c r="C158" s="39" t="s">
        <v>289</v>
      </c>
      <c r="D158" s="28">
        <v>1116</v>
      </c>
      <c r="E158" s="69">
        <v>35431</v>
      </c>
      <c r="F158" s="30">
        <v>13774567</v>
      </c>
      <c r="G158" s="31">
        <v>4.9916600000000004</v>
      </c>
      <c r="H158" s="30">
        <v>51348</v>
      </c>
      <c r="I158" s="31">
        <v>0</v>
      </c>
      <c r="J158" s="41">
        <f t="shared" si="120"/>
        <v>68758</v>
      </c>
      <c r="K158" s="30">
        <v>15078765</v>
      </c>
      <c r="L158" s="31">
        <v>4.9246800000000004</v>
      </c>
      <c r="M158" s="30">
        <v>59531</v>
      </c>
      <c r="N158" s="31">
        <v>0</v>
      </c>
      <c r="O158" s="41">
        <f t="shared" si="121"/>
        <v>74258</v>
      </c>
      <c r="P158" s="30">
        <v>15878057</v>
      </c>
      <c r="Q158" s="31">
        <v>4.6767700000000003</v>
      </c>
      <c r="R158" s="30">
        <v>61942</v>
      </c>
      <c r="S158" s="31">
        <v>0</v>
      </c>
      <c r="T158" s="41">
        <f t="shared" si="122"/>
        <v>74258</v>
      </c>
      <c r="U158" s="42">
        <f t="shared" si="123"/>
        <v>217274</v>
      </c>
      <c r="V158" s="43" t="s">
        <v>37</v>
      </c>
      <c r="W158" s="44">
        <f t="shared" si="124"/>
        <v>217274</v>
      </c>
      <c r="X158" s="45">
        <f t="shared" si="125"/>
        <v>2.0355492715271744E-2</v>
      </c>
      <c r="Y158" s="44">
        <f t="shared" si="126"/>
        <v>1116</v>
      </c>
      <c r="Z158" s="45">
        <f t="shared" si="127"/>
        <v>7.785684386772708E-2</v>
      </c>
      <c r="AA158" s="46">
        <f t="shared" si="128"/>
        <v>6.3481506079613254E-2</v>
      </c>
      <c r="AB158" s="183">
        <f t="shared" si="130"/>
        <v>6.3482000000000003</v>
      </c>
      <c r="AC158" s="36">
        <v>149</v>
      </c>
      <c r="AD158" s="47" t="e">
        <f>VLOOKUP(B158,#REF!,3,FALSE)</f>
        <v>#REF!</v>
      </c>
      <c r="AE158" s="2" t="e">
        <f t="shared" si="129"/>
        <v>#REF!</v>
      </c>
    </row>
    <row r="159" spans="1:31" x14ac:dyDescent="0.2">
      <c r="A159" s="25">
        <v>12</v>
      </c>
      <c r="B159" s="76" t="s">
        <v>290</v>
      </c>
      <c r="C159" s="39" t="s">
        <v>291</v>
      </c>
      <c r="D159" s="49">
        <v>634</v>
      </c>
      <c r="E159" s="69">
        <v>35431</v>
      </c>
      <c r="F159" s="30">
        <v>8486167</v>
      </c>
      <c r="G159" s="31">
        <v>8.4358400000000007</v>
      </c>
      <c r="H159" s="30">
        <v>689121</v>
      </c>
      <c r="I159" s="31">
        <v>3.0037500000000001</v>
      </c>
      <c r="J159" s="41">
        <f t="shared" si="120"/>
        <v>73658</v>
      </c>
      <c r="K159" s="30">
        <v>8805710</v>
      </c>
      <c r="L159" s="31">
        <v>9.3702000000000005</v>
      </c>
      <c r="M159" s="30">
        <v>699954</v>
      </c>
      <c r="N159" s="31">
        <v>3.0037500000000001</v>
      </c>
      <c r="O159" s="41">
        <f t="shared" si="121"/>
        <v>84614</v>
      </c>
      <c r="P159" s="30">
        <v>9297393</v>
      </c>
      <c r="Q159" s="31">
        <v>9.0209100000000007</v>
      </c>
      <c r="R159" s="30">
        <v>721099</v>
      </c>
      <c r="S159" s="31">
        <v>3.0037500000000001</v>
      </c>
      <c r="T159" s="41">
        <f t="shared" si="122"/>
        <v>86037</v>
      </c>
      <c r="U159" s="42">
        <f t="shared" si="123"/>
        <v>244309</v>
      </c>
      <c r="V159" s="43" t="s">
        <v>37</v>
      </c>
      <c r="W159" s="44">
        <f t="shared" si="124"/>
        <v>244309</v>
      </c>
      <c r="X159" s="45">
        <f t="shared" si="125"/>
        <v>2.2888288841625436E-2</v>
      </c>
      <c r="Y159" s="44">
        <f t="shared" si="126"/>
        <v>634</v>
      </c>
      <c r="Z159" s="45">
        <f t="shared" si="127"/>
        <v>4.4230500906934561E-2</v>
      </c>
      <c r="AA159" s="46">
        <f t="shared" si="128"/>
        <v>3.8894947890607282E-2</v>
      </c>
      <c r="AB159" s="183">
        <f t="shared" si="130"/>
        <v>3.8895</v>
      </c>
      <c r="AC159" s="36">
        <v>150</v>
      </c>
      <c r="AD159" s="47" t="e">
        <f>VLOOKUP(B159,#REF!,3,FALSE)</f>
        <v>#REF!</v>
      </c>
      <c r="AE159" s="2" t="e">
        <f t="shared" si="129"/>
        <v>#REF!</v>
      </c>
    </row>
    <row r="160" spans="1:31" x14ac:dyDescent="0.2">
      <c r="A160" s="25">
        <v>12</v>
      </c>
      <c r="B160" s="38" t="s">
        <v>292</v>
      </c>
      <c r="C160" s="39" t="s">
        <v>293</v>
      </c>
      <c r="D160" s="28">
        <v>570</v>
      </c>
      <c r="E160" s="69">
        <v>35431</v>
      </c>
      <c r="F160" s="30">
        <v>7422555</v>
      </c>
      <c r="G160" s="31">
        <v>11.48536</v>
      </c>
      <c r="H160" s="30">
        <v>70969</v>
      </c>
      <c r="I160" s="31">
        <v>2.875</v>
      </c>
      <c r="J160" s="41">
        <f t="shared" si="120"/>
        <v>85455</v>
      </c>
      <c r="K160" s="30">
        <v>8004487</v>
      </c>
      <c r="L160" s="31">
        <v>15.99231</v>
      </c>
      <c r="M160" s="30">
        <v>71516</v>
      </c>
      <c r="N160" s="31">
        <v>3.0037500000000001</v>
      </c>
      <c r="O160" s="41">
        <f t="shared" si="121"/>
        <v>128225</v>
      </c>
      <c r="P160" s="30">
        <v>8359711</v>
      </c>
      <c r="Q160" s="31">
        <v>13.882009999999999</v>
      </c>
      <c r="R160" s="30">
        <v>74412</v>
      </c>
      <c r="S160" s="31">
        <v>2.98339</v>
      </c>
      <c r="T160" s="41">
        <f t="shared" si="122"/>
        <v>116272</v>
      </c>
      <c r="U160" s="42">
        <f t="shared" si="123"/>
        <v>329952</v>
      </c>
      <c r="V160" s="43" t="s">
        <v>37</v>
      </c>
      <c r="W160" s="44">
        <f t="shared" si="124"/>
        <v>329952</v>
      </c>
      <c r="X160" s="45">
        <f t="shared" si="125"/>
        <v>3.0911823468934813E-2</v>
      </c>
      <c r="Y160" s="44">
        <f t="shared" si="126"/>
        <v>570</v>
      </c>
      <c r="Z160" s="45">
        <f t="shared" si="127"/>
        <v>3.976559229803265E-2</v>
      </c>
      <c r="AA160" s="46">
        <f t="shared" si="128"/>
        <v>3.7552150090758192E-2</v>
      </c>
      <c r="AB160" s="183">
        <f t="shared" si="130"/>
        <v>3.7551999999999999</v>
      </c>
      <c r="AC160" s="36">
        <v>151</v>
      </c>
      <c r="AD160" s="47" t="e">
        <f>VLOOKUP(B160,#REF!,3,FALSE)</f>
        <v>#REF!</v>
      </c>
      <c r="AE160" s="2" t="e">
        <f t="shared" si="129"/>
        <v>#REF!</v>
      </c>
    </row>
    <row r="161" spans="1:31" x14ac:dyDescent="0.2">
      <c r="A161" s="25">
        <v>12</v>
      </c>
      <c r="B161" s="76" t="s">
        <v>294</v>
      </c>
      <c r="C161" s="39" t="s">
        <v>295</v>
      </c>
      <c r="D161" s="28">
        <v>62</v>
      </c>
      <c r="E161" s="69">
        <v>35431</v>
      </c>
      <c r="F161" s="30">
        <v>1841615</v>
      </c>
      <c r="G161" s="31">
        <v>6.65557</v>
      </c>
      <c r="H161" s="30">
        <v>466393</v>
      </c>
      <c r="I161" s="31">
        <v>3.0037500000000001</v>
      </c>
      <c r="J161" s="41">
        <f t="shared" si="120"/>
        <v>13658</v>
      </c>
      <c r="K161" s="30">
        <v>1859107</v>
      </c>
      <c r="L161" s="31">
        <v>6.9258800000000003</v>
      </c>
      <c r="M161" s="30">
        <v>468367</v>
      </c>
      <c r="N161" s="31">
        <v>3.0037500000000001</v>
      </c>
      <c r="O161" s="41">
        <f t="shared" si="121"/>
        <v>14283</v>
      </c>
      <c r="P161" s="30">
        <v>1922606</v>
      </c>
      <c r="Q161" s="31">
        <v>7.4258499999999996</v>
      </c>
      <c r="R161" s="30">
        <v>487338</v>
      </c>
      <c r="S161" s="31">
        <v>3.0037500000000001</v>
      </c>
      <c r="T161" s="41">
        <f t="shared" si="122"/>
        <v>15741</v>
      </c>
      <c r="U161" s="42">
        <f t="shared" si="123"/>
        <v>43682</v>
      </c>
      <c r="V161" s="43" t="s">
        <v>37</v>
      </c>
      <c r="W161" s="44">
        <f t="shared" si="124"/>
        <v>43682</v>
      </c>
      <c r="X161" s="45">
        <f t="shared" si="125"/>
        <v>4.092383961212572E-3</v>
      </c>
      <c r="Y161" s="44">
        <f t="shared" si="126"/>
        <v>62</v>
      </c>
      <c r="Z161" s="45">
        <f t="shared" si="127"/>
        <v>4.3253802148737266E-3</v>
      </c>
      <c r="AA161" s="46">
        <f t="shared" si="128"/>
        <v>4.2671311514584382E-3</v>
      </c>
      <c r="AB161" s="183">
        <f t="shared" si="130"/>
        <v>0.42670000000000002</v>
      </c>
      <c r="AC161" s="36">
        <v>152</v>
      </c>
      <c r="AD161" s="47" t="e">
        <f>VLOOKUP(B161,#REF!,3,FALSE)</f>
        <v>#REF!</v>
      </c>
      <c r="AE161" s="2" t="e">
        <f t="shared" si="129"/>
        <v>#REF!</v>
      </c>
    </row>
    <row r="162" spans="1:31" x14ac:dyDescent="0.2">
      <c r="A162" s="25">
        <v>12</v>
      </c>
      <c r="B162" s="76" t="s">
        <v>296</v>
      </c>
      <c r="C162" s="39" t="s">
        <v>297</v>
      </c>
      <c r="D162" s="28">
        <v>145</v>
      </c>
      <c r="E162" s="69">
        <v>35431</v>
      </c>
      <c r="F162" s="30">
        <v>1865486</v>
      </c>
      <c r="G162" s="31">
        <v>3.8059799999999999</v>
      </c>
      <c r="H162" s="30">
        <v>512697</v>
      </c>
      <c r="I162" s="31">
        <v>1.38873</v>
      </c>
      <c r="J162" s="41">
        <f t="shared" si="120"/>
        <v>7812</v>
      </c>
      <c r="K162" s="30">
        <v>2083795</v>
      </c>
      <c r="L162" s="31">
        <v>3.8060399999999999</v>
      </c>
      <c r="M162" s="30">
        <v>516661</v>
      </c>
      <c r="N162" s="31">
        <v>1.3896900000000001</v>
      </c>
      <c r="O162" s="41">
        <f t="shared" si="121"/>
        <v>8649</v>
      </c>
      <c r="P162" s="30">
        <v>2167281</v>
      </c>
      <c r="Q162" s="31">
        <v>4.0059399999999998</v>
      </c>
      <c r="R162" s="30">
        <v>537490</v>
      </c>
      <c r="S162" s="31">
        <v>1.3879300000000001</v>
      </c>
      <c r="T162" s="41">
        <f t="shared" si="122"/>
        <v>9428</v>
      </c>
      <c r="U162" s="42">
        <f t="shared" si="123"/>
        <v>25889</v>
      </c>
      <c r="V162" s="43" t="s">
        <v>37</v>
      </c>
      <c r="W162" s="44">
        <f t="shared" si="124"/>
        <v>25889</v>
      </c>
      <c r="X162" s="45">
        <f t="shared" si="125"/>
        <v>2.425432177368991E-3</v>
      </c>
      <c r="Y162" s="44">
        <f t="shared" si="126"/>
        <v>145</v>
      </c>
      <c r="Z162" s="45">
        <f t="shared" si="127"/>
        <v>1.0115808567043394E-2</v>
      </c>
      <c r="AA162" s="46">
        <f t="shared" si="128"/>
        <v>8.1932144696247929E-3</v>
      </c>
      <c r="AB162" s="183">
        <f t="shared" si="130"/>
        <v>0.81930000000000003</v>
      </c>
      <c r="AC162" s="36">
        <v>153</v>
      </c>
      <c r="AD162" s="47" t="e">
        <f>VLOOKUP(B162,#REF!,3,FALSE)</f>
        <v>#REF!</v>
      </c>
      <c r="AE162" s="2" t="e">
        <f t="shared" si="129"/>
        <v>#REF!</v>
      </c>
    </row>
    <row r="163" spans="1:31" x14ac:dyDescent="0.2">
      <c r="A163" s="25">
        <v>12</v>
      </c>
      <c r="B163" s="38" t="s">
        <v>298</v>
      </c>
      <c r="C163" s="39" t="s">
        <v>51</v>
      </c>
      <c r="D163" s="28">
        <v>5304</v>
      </c>
      <c r="E163" s="69">
        <v>36526</v>
      </c>
      <c r="F163" s="30"/>
      <c r="G163" s="70"/>
      <c r="H163" s="41"/>
      <c r="I163" s="70"/>
      <c r="J163" s="30">
        <v>2273315</v>
      </c>
      <c r="K163" s="42"/>
      <c r="L163" s="50"/>
      <c r="M163" s="42"/>
      <c r="N163" s="50"/>
      <c r="O163" s="30">
        <v>2436070</v>
      </c>
      <c r="P163" s="30"/>
      <c r="Q163" s="31"/>
      <c r="R163" s="30"/>
      <c r="S163" s="31"/>
      <c r="T163" s="30">
        <v>2441707</v>
      </c>
      <c r="U163" s="42">
        <f t="shared" si="123"/>
        <v>7151092</v>
      </c>
      <c r="V163" s="43" t="s">
        <v>37</v>
      </c>
      <c r="W163" s="44">
        <f t="shared" si="124"/>
        <v>7151092</v>
      </c>
      <c r="X163" s="45">
        <f t="shared" si="125"/>
        <v>0.66995591332712634</v>
      </c>
      <c r="Y163" s="44">
        <f t="shared" si="126"/>
        <v>5304</v>
      </c>
      <c r="Z163" s="45">
        <f t="shared" si="127"/>
        <v>0.37002930096274594</v>
      </c>
      <c r="AA163" s="46">
        <f t="shared" si="128"/>
        <v>0.44501095405384106</v>
      </c>
      <c r="AB163" s="183">
        <f t="shared" si="130"/>
        <v>44.501100000000001</v>
      </c>
      <c r="AC163" s="36">
        <v>154</v>
      </c>
      <c r="AD163" s="47" t="e">
        <f>VLOOKUP(B163,#REF!,3,FALSE)</f>
        <v>#REF!</v>
      </c>
      <c r="AE163" s="2" t="e">
        <f t="shared" si="129"/>
        <v>#REF!</v>
      </c>
    </row>
    <row r="164" spans="1:31" x14ac:dyDescent="0.2">
      <c r="A164" s="25">
        <v>12</v>
      </c>
      <c r="B164" s="51" t="s">
        <v>299</v>
      </c>
      <c r="C164" s="52" t="s">
        <v>300</v>
      </c>
      <c r="D164" s="53">
        <f>SUBTOTAL(9,D153:D163)</f>
        <v>14334</v>
      </c>
      <c r="E164" s="69"/>
      <c r="F164" s="55"/>
      <c r="G164" s="56"/>
      <c r="H164" s="55"/>
      <c r="I164" s="56"/>
      <c r="J164" s="57">
        <f>SUBTOTAL(9,J153:J163)</f>
        <v>3355866</v>
      </c>
      <c r="K164" s="58"/>
      <c r="L164" s="59"/>
      <c r="M164" s="58"/>
      <c r="N164" s="59"/>
      <c r="O164" s="57">
        <f>SUBTOTAL(9,O153:O163)</f>
        <v>3619597</v>
      </c>
      <c r="P164" s="57"/>
      <c r="Q164" s="60"/>
      <c r="R164" s="57"/>
      <c r="S164" s="60"/>
      <c r="T164" s="57">
        <f>SUBTOTAL(9,T153:T163)</f>
        <v>3698511</v>
      </c>
      <c r="U164" s="57">
        <f>SUBTOTAL(9,U153:U163)</f>
        <v>10673974</v>
      </c>
      <c r="V164" s="43"/>
      <c r="W164" s="61">
        <f t="shared" ref="W164:AB164" si="131">SUBTOTAL(9,W153:W163)</f>
        <v>10673974</v>
      </c>
      <c r="X164" s="62">
        <f t="shared" si="131"/>
        <v>1</v>
      </c>
      <c r="Y164" s="61">
        <f t="shared" si="131"/>
        <v>14334</v>
      </c>
      <c r="Z164" s="62">
        <f t="shared" si="131"/>
        <v>1</v>
      </c>
      <c r="AA164" s="63">
        <f t="shared" si="131"/>
        <v>1</v>
      </c>
      <c r="AB164" s="64">
        <f t="shared" si="131"/>
        <v>99.999899999999997</v>
      </c>
      <c r="AC164" s="36">
        <v>155</v>
      </c>
      <c r="AD164" s="47" t="e">
        <f>VLOOKUP(B164,#REF!,3,FALSE)</f>
        <v>#REF!</v>
      </c>
      <c r="AE164" s="2" t="e">
        <f t="shared" si="129"/>
        <v>#REF!</v>
      </c>
    </row>
    <row r="165" spans="1:31" ht="13.5" thickBot="1" x14ac:dyDescent="0.25">
      <c r="A165" s="25">
        <v>12</v>
      </c>
      <c r="B165" s="51"/>
      <c r="C165" s="52"/>
      <c r="D165" s="53" t="s">
        <v>54</v>
      </c>
      <c r="E165" s="54">
        <f>COUNTIF(E153:E163,"&gt;0.0")</f>
        <v>11</v>
      </c>
      <c r="F165" s="55"/>
      <c r="G165" s="56"/>
      <c r="H165" s="55"/>
      <c r="I165" s="56"/>
      <c r="J165" s="57"/>
      <c r="K165" s="58"/>
      <c r="L165" s="59"/>
      <c r="M165" s="58"/>
      <c r="N165" s="59"/>
      <c r="O165" s="57"/>
      <c r="P165" s="57"/>
      <c r="Q165" s="60"/>
      <c r="R165" s="57"/>
      <c r="S165" s="60"/>
      <c r="T165" s="57"/>
      <c r="U165" s="42"/>
      <c r="V165" s="43"/>
      <c r="W165" s="44"/>
      <c r="X165" s="45"/>
      <c r="Y165" s="44"/>
      <c r="Z165" s="45"/>
      <c r="AA165" s="46"/>
      <c r="AB165" s="183"/>
      <c r="AC165" s="36">
        <v>156</v>
      </c>
      <c r="AD165" s="47"/>
    </row>
    <row r="166" spans="1:31" ht="15.75" thickBot="1" x14ac:dyDescent="0.3">
      <c r="A166" s="25">
        <v>13</v>
      </c>
      <c r="B166" s="78" t="s">
        <v>301</v>
      </c>
      <c r="C166" s="39"/>
      <c r="D166" s="28"/>
      <c r="E166" s="69"/>
      <c r="F166" s="41"/>
      <c r="G166" s="70"/>
      <c r="H166" s="41"/>
      <c r="I166" s="70"/>
      <c r="J166" s="30"/>
      <c r="K166" s="42"/>
      <c r="L166" s="50"/>
      <c r="M166" s="42"/>
      <c r="N166" s="50"/>
      <c r="O166" s="30"/>
      <c r="P166" s="30"/>
      <c r="Q166" s="31"/>
      <c r="R166" s="30"/>
      <c r="S166" s="31"/>
      <c r="T166" s="30"/>
      <c r="U166" s="42"/>
      <c r="V166" s="43"/>
      <c r="W166" s="33"/>
      <c r="X166" s="34"/>
      <c r="Y166" s="33"/>
      <c r="Z166" s="34"/>
      <c r="AA166" s="35"/>
      <c r="AB166" s="184">
        <v>100</v>
      </c>
      <c r="AC166" s="36">
        <v>157</v>
      </c>
      <c r="AD166" s="47"/>
    </row>
    <row r="167" spans="1:31" x14ac:dyDescent="0.2">
      <c r="A167" s="25">
        <v>13</v>
      </c>
      <c r="B167" s="38" t="s">
        <v>302</v>
      </c>
      <c r="C167" s="72" t="s">
        <v>303</v>
      </c>
      <c r="D167" s="28">
        <v>1731</v>
      </c>
      <c r="E167" s="69">
        <v>39630</v>
      </c>
      <c r="F167" s="42">
        <v>22631273</v>
      </c>
      <c r="G167" s="77">
        <v>15.17177</v>
      </c>
      <c r="H167" s="42">
        <v>2047602</v>
      </c>
      <c r="I167" s="77">
        <v>3.0035099999999999</v>
      </c>
      <c r="J167" s="41">
        <f t="shared" ref="J167:J178" si="132">ROUND((+F167*G167+H167*I167)/1000,0)</f>
        <v>349506</v>
      </c>
      <c r="K167" s="42">
        <v>23023284</v>
      </c>
      <c r="L167" s="77">
        <v>14.95825</v>
      </c>
      <c r="M167" s="42">
        <v>1791884</v>
      </c>
      <c r="N167" s="77">
        <v>0.55595000000000006</v>
      </c>
      <c r="O167" s="41">
        <f t="shared" ref="O167:O178" si="133">ROUND((+K167*L167+M167*N167)/1000,0)</f>
        <v>345384</v>
      </c>
      <c r="P167" s="42">
        <v>24106129</v>
      </c>
      <c r="Q167" s="77">
        <v>14.75615</v>
      </c>
      <c r="R167" s="42">
        <v>1848843</v>
      </c>
      <c r="S167" s="70">
        <v>3.0034999999999998</v>
      </c>
      <c r="T167" s="41">
        <f t="shared" ref="T167:T178" si="134">ROUND((+P167*Q167+R167*S167)/1000,0)</f>
        <v>361267</v>
      </c>
      <c r="U167" s="42">
        <f t="shared" ref="U167:U179" si="135">ROUND(+T167+O167+J167,0)</f>
        <v>1056157</v>
      </c>
      <c r="V167" s="43" t="s">
        <v>37</v>
      </c>
      <c r="W167" s="44">
        <f t="shared" ref="W167:W179" si="136">IF(V167="yes",U167,"")</f>
        <v>1056157</v>
      </c>
      <c r="X167" s="45">
        <f t="shared" ref="X167:X179" si="137">IF(V167="yes",W167/W$180,0)</f>
        <v>8.4284834967133404E-2</v>
      </c>
      <c r="Y167" s="44">
        <f t="shared" ref="Y167:Y179" si="138">IF(V167="yes",D167,"")</f>
        <v>1731</v>
      </c>
      <c r="Z167" s="45">
        <f t="shared" ref="Z167:Z179" si="139">IF(V167="yes",Y167/Y$180,0)</f>
        <v>0.17437292233303112</v>
      </c>
      <c r="AA167" s="46">
        <f t="shared" ref="AA167:AA179" si="140">(X167*0.25+Z167*0.75)</f>
        <v>0.1518509004915567</v>
      </c>
      <c r="AB167" s="183">
        <f>ROUND(+AA167*$AB$166,4)</f>
        <v>15.1851</v>
      </c>
      <c r="AC167" s="36">
        <v>158</v>
      </c>
      <c r="AD167" s="47" t="e">
        <f>VLOOKUP(B167,#REF!,3,FALSE)</f>
        <v>#REF!</v>
      </c>
      <c r="AE167" s="2" t="e">
        <f t="shared" ref="AE167:AE180" si="141">EXACT(D167,AD167)</f>
        <v>#REF!</v>
      </c>
    </row>
    <row r="168" spans="1:31" x14ac:dyDescent="0.2">
      <c r="A168" s="25">
        <v>13</v>
      </c>
      <c r="B168" s="38" t="s">
        <v>304</v>
      </c>
      <c r="C168" s="72" t="s">
        <v>305</v>
      </c>
      <c r="D168" s="28">
        <v>1709</v>
      </c>
      <c r="E168" s="69">
        <v>39630</v>
      </c>
      <c r="F168" s="42">
        <v>28304342</v>
      </c>
      <c r="G168" s="77">
        <v>9.7771299999999997</v>
      </c>
      <c r="H168" s="42">
        <v>1259605</v>
      </c>
      <c r="I168" s="77">
        <v>0</v>
      </c>
      <c r="J168" s="41">
        <f t="shared" si="132"/>
        <v>276735</v>
      </c>
      <c r="K168" s="42">
        <v>29419498</v>
      </c>
      <c r="L168" s="77">
        <v>9.7959700000000005</v>
      </c>
      <c r="M168" s="42">
        <v>1189570</v>
      </c>
      <c r="N168" s="77">
        <v>2.9994000000000001</v>
      </c>
      <c r="O168" s="41">
        <f t="shared" si="133"/>
        <v>291761</v>
      </c>
      <c r="P168" s="42">
        <v>32301790</v>
      </c>
      <c r="Q168" s="77">
        <v>12.720610000000001</v>
      </c>
      <c r="R168" s="42">
        <v>1214926</v>
      </c>
      <c r="S168" s="70">
        <v>3.0001799999999998</v>
      </c>
      <c r="T168" s="41">
        <f t="shared" si="134"/>
        <v>414543</v>
      </c>
      <c r="U168" s="42">
        <f t="shared" si="135"/>
        <v>983039</v>
      </c>
      <c r="V168" s="43" t="s">
        <v>37</v>
      </c>
      <c r="W168" s="44">
        <f t="shared" si="136"/>
        <v>983039</v>
      </c>
      <c r="X168" s="45">
        <f t="shared" si="137"/>
        <v>7.8449775820503817E-2</v>
      </c>
      <c r="Y168" s="44">
        <f t="shared" si="138"/>
        <v>1709</v>
      </c>
      <c r="Z168" s="45">
        <f t="shared" si="139"/>
        <v>0.17215674423290017</v>
      </c>
      <c r="AA168" s="46">
        <f t="shared" si="140"/>
        <v>0.14873000212980109</v>
      </c>
      <c r="AB168" s="183">
        <f t="shared" ref="AB168:AB179" si="142">ROUND(+AA168*$AB$166,4)</f>
        <v>14.872999999999999</v>
      </c>
      <c r="AC168" s="36">
        <v>159</v>
      </c>
      <c r="AD168" s="47" t="e">
        <f>VLOOKUP(B168,#REF!,3,FALSE)</f>
        <v>#REF!</v>
      </c>
      <c r="AE168" s="2" t="e">
        <f t="shared" si="141"/>
        <v>#REF!</v>
      </c>
    </row>
    <row r="169" spans="1:31" x14ac:dyDescent="0.2">
      <c r="A169" s="25">
        <v>13</v>
      </c>
      <c r="B169" s="38" t="s">
        <v>306</v>
      </c>
      <c r="C169" s="72" t="s">
        <v>307</v>
      </c>
      <c r="D169" s="28">
        <v>2240</v>
      </c>
      <c r="E169" s="69">
        <v>39630</v>
      </c>
      <c r="F169" s="42">
        <v>26527910</v>
      </c>
      <c r="G169" s="77">
        <v>12.779669999999999</v>
      </c>
      <c r="H169" s="42">
        <v>1596760</v>
      </c>
      <c r="I169" s="77">
        <v>3.0035799999999999</v>
      </c>
      <c r="J169" s="41">
        <f t="shared" si="132"/>
        <v>343814</v>
      </c>
      <c r="K169" s="42">
        <v>26242244</v>
      </c>
      <c r="L169" s="77">
        <v>12.52228</v>
      </c>
      <c r="M169" s="42">
        <v>1496484</v>
      </c>
      <c r="N169" s="77">
        <v>3.0036999999999998</v>
      </c>
      <c r="O169" s="41">
        <f t="shared" si="133"/>
        <v>333108</v>
      </c>
      <c r="P169" s="42">
        <v>27630267</v>
      </c>
      <c r="Q169" s="77">
        <v>16.171759999999999</v>
      </c>
      <c r="R169" s="42">
        <v>1523319</v>
      </c>
      <c r="S169" s="70">
        <v>3.0037500000000001</v>
      </c>
      <c r="T169" s="41">
        <f t="shared" si="134"/>
        <v>451406</v>
      </c>
      <c r="U169" s="42">
        <f t="shared" si="135"/>
        <v>1128328</v>
      </c>
      <c r="V169" s="43" t="s">
        <v>37</v>
      </c>
      <c r="W169" s="44">
        <f t="shared" si="136"/>
        <v>1128328</v>
      </c>
      <c r="X169" s="45">
        <f t="shared" si="137"/>
        <v>9.0044320369789432E-2</v>
      </c>
      <c r="Y169" s="44">
        <f t="shared" si="138"/>
        <v>2240</v>
      </c>
      <c r="Z169" s="45">
        <f t="shared" si="139"/>
        <v>0.22564722474060642</v>
      </c>
      <c r="AA169" s="46">
        <f t="shared" si="140"/>
        <v>0.19174649864790216</v>
      </c>
      <c r="AB169" s="183">
        <f t="shared" si="142"/>
        <v>19.174600000000002</v>
      </c>
      <c r="AC169" s="36">
        <v>160</v>
      </c>
      <c r="AD169" s="47" t="e">
        <f>VLOOKUP(B169,#REF!,3,FALSE)</f>
        <v>#REF!</v>
      </c>
      <c r="AE169" s="2" t="e">
        <f t="shared" si="141"/>
        <v>#REF!</v>
      </c>
    </row>
    <row r="170" spans="1:31" x14ac:dyDescent="0.2">
      <c r="A170" s="25">
        <v>13</v>
      </c>
      <c r="B170" s="38" t="s">
        <v>308</v>
      </c>
      <c r="C170" s="72" t="s">
        <v>309</v>
      </c>
      <c r="D170" s="49">
        <v>381</v>
      </c>
      <c r="E170" s="69">
        <v>39630</v>
      </c>
      <c r="F170" s="42">
        <v>3992399</v>
      </c>
      <c r="G170" s="77">
        <v>10.33098</v>
      </c>
      <c r="H170" s="42">
        <v>2043742</v>
      </c>
      <c r="I170" s="77">
        <v>2.6705899999999998</v>
      </c>
      <c r="J170" s="41">
        <f t="shared" si="132"/>
        <v>46703</v>
      </c>
      <c r="K170" s="42">
        <v>4172477</v>
      </c>
      <c r="L170" s="77">
        <v>10.23446</v>
      </c>
      <c r="M170" s="42">
        <v>2078156</v>
      </c>
      <c r="N170" s="77">
        <v>3.0037500000000001</v>
      </c>
      <c r="O170" s="41">
        <f t="shared" si="133"/>
        <v>48945</v>
      </c>
      <c r="P170" s="42">
        <v>4199390</v>
      </c>
      <c r="Q170" s="77">
        <v>9.3073099999999993</v>
      </c>
      <c r="R170" s="42">
        <v>2163402</v>
      </c>
      <c r="S170" s="70">
        <v>3.0036</v>
      </c>
      <c r="T170" s="41">
        <f t="shared" si="134"/>
        <v>45583</v>
      </c>
      <c r="U170" s="42">
        <f t="shared" si="135"/>
        <v>141231</v>
      </c>
      <c r="V170" s="43" t="s">
        <v>37</v>
      </c>
      <c r="W170" s="44">
        <f t="shared" si="136"/>
        <v>141231</v>
      </c>
      <c r="X170" s="45">
        <f t="shared" si="137"/>
        <v>1.1270702677010348E-2</v>
      </c>
      <c r="Y170" s="44">
        <f t="shared" si="138"/>
        <v>381</v>
      </c>
      <c r="Z170" s="45">
        <f t="shared" si="139"/>
        <v>3.838017527954065E-2</v>
      </c>
      <c r="AA170" s="46">
        <f t="shared" si="140"/>
        <v>3.1602807128908075E-2</v>
      </c>
      <c r="AB170" s="183">
        <f t="shared" si="142"/>
        <v>3.1602999999999999</v>
      </c>
      <c r="AC170" s="36">
        <v>161</v>
      </c>
      <c r="AD170" s="47" t="e">
        <f>VLOOKUP(B170,#REF!,3,FALSE)</f>
        <v>#REF!</v>
      </c>
      <c r="AE170" s="2" t="e">
        <f t="shared" si="141"/>
        <v>#REF!</v>
      </c>
    </row>
    <row r="171" spans="1:31" x14ac:dyDescent="0.2">
      <c r="A171" s="25">
        <v>13</v>
      </c>
      <c r="B171" s="38" t="s">
        <v>310</v>
      </c>
      <c r="C171" s="91" t="s">
        <v>311</v>
      </c>
      <c r="D171" s="49">
        <v>526</v>
      </c>
      <c r="E171" s="69">
        <v>39630</v>
      </c>
      <c r="F171" s="42">
        <v>9600499</v>
      </c>
      <c r="G171" s="77">
        <v>11.151400000000001</v>
      </c>
      <c r="H171" s="42">
        <v>860249</v>
      </c>
      <c r="I171" s="77">
        <v>3.0026199999999998</v>
      </c>
      <c r="J171" s="41">
        <f t="shared" si="132"/>
        <v>109642</v>
      </c>
      <c r="K171" s="42">
        <v>9738095</v>
      </c>
      <c r="L171" s="77">
        <v>11.379989999999999</v>
      </c>
      <c r="M171" s="42">
        <v>794107</v>
      </c>
      <c r="N171" s="77">
        <v>3.0033699999999999</v>
      </c>
      <c r="O171" s="41">
        <f t="shared" si="133"/>
        <v>113204</v>
      </c>
      <c r="P171" s="42">
        <v>10090321</v>
      </c>
      <c r="Q171" s="77">
        <v>9.9685299999999994</v>
      </c>
      <c r="R171" s="42">
        <v>843976</v>
      </c>
      <c r="S171" s="70">
        <v>3.0036399999999999</v>
      </c>
      <c r="T171" s="41">
        <f t="shared" si="134"/>
        <v>103121</v>
      </c>
      <c r="U171" s="42">
        <f t="shared" si="135"/>
        <v>325967</v>
      </c>
      <c r="V171" s="43" t="s">
        <v>37</v>
      </c>
      <c r="W171" s="44">
        <f t="shared" si="136"/>
        <v>325967</v>
      </c>
      <c r="X171" s="45">
        <f t="shared" si="137"/>
        <v>2.6013248787568111E-2</v>
      </c>
      <c r="Y171" s="44">
        <f t="shared" si="138"/>
        <v>526</v>
      </c>
      <c r="Z171" s="45">
        <f t="shared" si="139"/>
        <v>5.2986803666767404E-2</v>
      </c>
      <c r="AA171" s="46">
        <f t="shared" si="140"/>
        <v>4.6243414946967584E-2</v>
      </c>
      <c r="AB171" s="183">
        <f t="shared" si="142"/>
        <v>4.6242999999999999</v>
      </c>
      <c r="AC171" s="36">
        <v>162</v>
      </c>
      <c r="AD171" s="47" t="e">
        <f>VLOOKUP(B171,#REF!,3,FALSE)</f>
        <v>#REF!</v>
      </c>
      <c r="AE171" s="2" t="e">
        <f t="shared" si="141"/>
        <v>#REF!</v>
      </c>
    </row>
    <row r="172" spans="1:31" x14ac:dyDescent="0.2">
      <c r="A172" s="25">
        <v>13</v>
      </c>
      <c r="B172" s="38" t="s">
        <v>312</v>
      </c>
      <c r="C172" s="73" t="s">
        <v>313</v>
      </c>
      <c r="D172" s="28">
        <v>383</v>
      </c>
      <c r="E172" s="69">
        <v>39630</v>
      </c>
      <c r="F172" s="42">
        <v>8832143</v>
      </c>
      <c r="G172" s="77">
        <v>8.0681499999999993</v>
      </c>
      <c r="H172" s="42">
        <v>391346</v>
      </c>
      <c r="I172" s="77">
        <v>0.33729999999999999</v>
      </c>
      <c r="J172" s="41">
        <f t="shared" si="132"/>
        <v>71391</v>
      </c>
      <c r="K172" s="42">
        <v>10117834</v>
      </c>
      <c r="L172" s="77">
        <v>8.2852700000000006</v>
      </c>
      <c r="M172" s="42">
        <v>386792</v>
      </c>
      <c r="N172" s="77">
        <v>3.0037500000000001</v>
      </c>
      <c r="O172" s="41">
        <f t="shared" si="133"/>
        <v>84991</v>
      </c>
      <c r="P172" s="42">
        <v>10092498</v>
      </c>
      <c r="Q172" s="77">
        <v>8.2561400000000003</v>
      </c>
      <c r="R172" s="42">
        <v>402458</v>
      </c>
      <c r="S172" s="70">
        <v>3.0037500000000001</v>
      </c>
      <c r="T172" s="41">
        <f t="shared" si="134"/>
        <v>84534</v>
      </c>
      <c r="U172" s="42">
        <f t="shared" si="135"/>
        <v>240916</v>
      </c>
      <c r="V172" s="43" t="s">
        <v>37</v>
      </c>
      <c r="W172" s="44">
        <f t="shared" si="136"/>
        <v>240916</v>
      </c>
      <c r="X172" s="45">
        <f t="shared" si="137"/>
        <v>1.9225896624215824E-2</v>
      </c>
      <c r="Y172" s="44">
        <f t="shared" si="138"/>
        <v>383</v>
      </c>
      <c r="Z172" s="45">
        <f t="shared" si="139"/>
        <v>3.8581646015916189E-2</v>
      </c>
      <c r="AA172" s="46">
        <f t="shared" si="140"/>
        <v>3.3742708667991103E-2</v>
      </c>
      <c r="AB172" s="183">
        <f t="shared" si="142"/>
        <v>3.3742999999999999</v>
      </c>
      <c r="AC172" s="36">
        <v>163</v>
      </c>
      <c r="AD172" s="47" t="e">
        <f>VLOOKUP(B172,#REF!,3,FALSE)</f>
        <v>#REF!</v>
      </c>
      <c r="AE172" s="2" t="e">
        <f t="shared" si="141"/>
        <v>#REF!</v>
      </c>
    </row>
    <row r="173" spans="1:31" x14ac:dyDescent="0.2">
      <c r="A173" s="25">
        <v>13</v>
      </c>
      <c r="B173" s="38" t="s">
        <v>314</v>
      </c>
      <c r="C173" s="72" t="s">
        <v>315</v>
      </c>
      <c r="D173" s="49">
        <v>28</v>
      </c>
      <c r="E173" s="69">
        <v>39630</v>
      </c>
      <c r="F173" s="42">
        <v>828663</v>
      </c>
      <c r="G173" s="77">
        <v>11.23738</v>
      </c>
      <c r="H173" s="42">
        <v>53733</v>
      </c>
      <c r="I173" s="77">
        <v>2.9963000000000002</v>
      </c>
      <c r="J173" s="41">
        <f t="shared" si="132"/>
        <v>9473</v>
      </c>
      <c r="K173" s="42">
        <v>873485</v>
      </c>
      <c r="L173" s="77">
        <v>11.687659999999999</v>
      </c>
      <c r="M173" s="42">
        <v>61449</v>
      </c>
      <c r="N173" s="77">
        <v>0</v>
      </c>
      <c r="O173" s="41">
        <f t="shared" si="133"/>
        <v>10209</v>
      </c>
      <c r="P173" s="42">
        <v>916684</v>
      </c>
      <c r="Q173" s="77">
        <v>10.79326</v>
      </c>
      <c r="R173" s="42">
        <v>63939</v>
      </c>
      <c r="S173" s="70">
        <v>1.56399</v>
      </c>
      <c r="T173" s="41">
        <f t="shared" si="134"/>
        <v>9994</v>
      </c>
      <c r="U173" s="42">
        <f t="shared" si="135"/>
        <v>29676</v>
      </c>
      <c r="V173" s="43" t="s">
        <v>37</v>
      </c>
      <c r="W173" s="44">
        <f t="shared" si="136"/>
        <v>29676</v>
      </c>
      <c r="X173" s="45">
        <f t="shared" si="137"/>
        <v>2.3682433222377459E-3</v>
      </c>
      <c r="Y173" s="44">
        <f t="shared" si="138"/>
        <v>28</v>
      </c>
      <c r="Z173" s="45">
        <f t="shared" si="139"/>
        <v>2.8205903092575805E-3</v>
      </c>
      <c r="AA173" s="46">
        <f t="shared" si="140"/>
        <v>2.7075035625026217E-3</v>
      </c>
      <c r="AB173" s="183">
        <f t="shared" si="142"/>
        <v>0.27079999999999999</v>
      </c>
      <c r="AC173" s="36">
        <v>164</v>
      </c>
      <c r="AD173" s="47" t="e">
        <f>VLOOKUP(B173,#REF!,3,FALSE)</f>
        <v>#REF!</v>
      </c>
      <c r="AE173" s="2" t="e">
        <f t="shared" si="141"/>
        <v>#REF!</v>
      </c>
    </row>
    <row r="174" spans="1:31" x14ac:dyDescent="0.2">
      <c r="A174" s="25">
        <v>13</v>
      </c>
      <c r="B174" s="38" t="s">
        <v>316</v>
      </c>
      <c r="C174" s="72" t="s">
        <v>317</v>
      </c>
      <c r="D174" s="28">
        <v>53</v>
      </c>
      <c r="E174" s="69">
        <v>39630</v>
      </c>
      <c r="F174" s="42">
        <v>1796853</v>
      </c>
      <c r="G174" s="77">
        <v>9.5945599999999995</v>
      </c>
      <c r="H174" s="42">
        <v>532247</v>
      </c>
      <c r="I174" s="77">
        <v>3.0037500000000001</v>
      </c>
      <c r="J174" s="41">
        <f t="shared" si="132"/>
        <v>18839</v>
      </c>
      <c r="K174" s="42">
        <v>2252168</v>
      </c>
      <c r="L174" s="77">
        <v>9.2677499999999995</v>
      </c>
      <c r="M174" s="42">
        <v>503924</v>
      </c>
      <c r="N174" s="77">
        <v>3.0037500000000001</v>
      </c>
      <c r="O174" s="41">
        <f t="shared" si="133"/>
        <v>22386</v>
      </c>
      <c r="P174" s="42">
        <v>2298388</v>
      </c>
      <c r="Q174" s="77">
        <v>9.2203599999999994</v>
      </c>
      <c r="R174" s="42">
        <v>526506</v>
      </c>
      <c r="S174" s="70">
        <v>3.0028199999999998</v>
      </c>
      <c r="T174" s="41">
        <f t="shared" si="134"/>
        <v>22773</v>
      </c>
      <c r="U174" s="42">
        <f t="shared" si="135"/>
        <v>63998</v>
      </c>
      <c r="V174" s="43" t="s">
        <v>37</v>
      </c>
      <c r="W174" s="44">
        <f t="shared" si="136"/>
        <v>63998</v>
      </c>
      <c r="X174" s="45">
        <f t="shared" si="137"/>
        <v>5.1072528688694994E-3</v>
      </c>
      <c r="Y174" s="44">
        <f t="shared" si="138"/>
        <v>53</v>
      </c>
      <c r="Z174" s="45">
        <f t="shared" si="139"/>
        <v>5.3389745139518488E-3</v>
      </c>
      <c r="AA174" s="46">
        <f t="shared" si="140"/>
        <v>5.2810441026812614E-3</v>
      </c>
      <c r="AB174" s="183">
        <f t="shared" si="142"/>
        <v>0.52810000000000001</v>
      </c>
      <c r="AC174" s="36">
        <v>165</v>
      </c>
      <c r="AD174" s="47" t="e">
        <f>VLOOKUP(B174,#REF!,3,FALSE)</f>
        <v>#REF!</v>
      </c>
      <c r="AE174" s="2" t="e">
        <f t="shared" si="141"/>
        <v>#REF!</v>
      </c>
    </row>
    <row r="175" spans="1:31" x14ac:dyDescent="0.2">
      <c r="A175" s="25">
        <v>13</v>
      </c>
      <c r="B175" s="38" t="s">
        <v>318</v>
      </c>
      <c r="C175" s="72" t="s">
        <v>319</v>
      </c>
      <c r="D175" s="49">
        <v>38</v>
      </c>
      <c r="E175" s="69">
        <v>39630</v>
      </c>
      <c r="F175" s="42">
        <v>788114</v>
      </c>
      <c r="G175" s="77">
        <v>8.7978699999999996</v>
      </c>
      <c r="H175" s="42">
        <v>457659</v>
      </c>
      <c r="I175" s="77">
        <v>3.0000499999999999</v>
      </c>
      <c r="J175" s="41">
        <f t="shared" si="132"/>
        <v>8307</v>
      </c>
      <c r="K175" s="42">
        <v>888543</v>
      </c>
      <c r="L175" s="77">
        <v>7.6012000000000004</v>
      </c>
      <c r="M175" s="42">
        <v>523717</v>
      </c>
      <c r="N175" s="77">
        <v>3.00353</v>
      </c>
      <c r="O175" s="41">
        <f t="shared" si="133"/>
        <v>8327</v>
      </c>
      <c r="P175" s="42">
        <v>937599</v>
      </c>
      <c r="Q175" s="77">
        <v>6.9347300000000001</v>
      </c>
      <c r="R175" s="42">
        <v>549397</v>
      </c>
      <c r="S175" s="70">
        <v>3.0032899999999998</v>
      </c>
      <c r="T175" s="41">
        <f t="shared" si="134"/>
        <v>8152</v>
      </c>
      <c r="U175" s="42">
        <f t="shared" si="135"/>
        <v>24786</v>
      </c>
      <c r="V175" s="43" t="s">
        <v>37</v>
      </c>
      <c r="W175" s="44">
        <f t="shared" si="136"/>
        <v>24786</v>
      </c>
      <c r="X175" s="45">
        <f t="shared" si="137"/>
        <v>1.9780050877808587E-3</v>
      </c>
      <c r="Y175" s="44">
        <f t="shared" si="138"/>
        <v>38</v>
      </c>
      <c r="Z175" s="45">
        <f t="shared" si="139"/>
        <v>3.8279439911352874E-3</v>
      </c>
      <c r="AA175" s="46">
        <f t="shared" si="140"/>
        <v>3.3654592652966804E-3</v>
      </c>
      <c r="AB175" s="183">
        <f t="shared" si="142"/>
        <v>0.33650000000000002</v>
      </c>
      <c r="AC175" s="36">
        <v>166</v>
      </c>
      <c r="AD175" s="47" t="e">
        <f>VLOOKUP(B175,#REF!,3,FALSE)</f>
        <v>#REF!</v>
      </c>
      <c r="AE175" s="2" t="e">
        <f t="shared" si="141"/>
        <v>#REF!</v>
      </c>
    </row>
    <row r="176" spans="1:31" x14ac:dyDescent="0.2">
      <c r="A176" s="25">
        <v>13</v>
      </c>
      <c r="B176" s="38" t="s">
        <v>320</v>
      </c>
      <c r="C176" s="72" t="s">
        <v>321</v>
      </c>
      <c r="D176" s="28">
        <v>128</v>
      </c>
      <c r="E176" s="69">
        <v>39630</v>
      </c>
      <c r="F176" s="42">
        <v>3334696</v>
      </c>
      <c r="G176" s="77">
        <v>7.5131300000000003</v>
      </c>
      <c r="H176" s="42">
        <v>67625</v>
      </c>
      <c r="I176" s="77">
        <v>0</v>
      </c>
      <c r="J176" s="41">
        <f t="shared" si="132"/>
        <v>25054</v>
      </c>
      <c r="K176" s="42">
        <v>3057540</v>
      </c>
      <c r="L176" s="77">
        <v>7.9488700000000003</v>
      </c>
      <c r="M176" s="42">
        <v>62776</v>
      </c>
      <c r="N176" s="77">
        <v>0</v>
      </c>
      <c r="O176" s="41">
        <f t="shared" si="133"/>
        <v>24304</v>
      </c>
      <c r="P176" s="42">
        <v>3174102</v>
      </c>
      <c r="Q176" s="77">
        <v>7.657</v>
      </c>
      <c r="R176" s="42">
        <v>63520</v>
      </c>
      <c r="S176" s="70">
        <v>0</v>
      </c>
      <c r="T176" s="41">
        <f t="shared" si="134"/>
        <v>24304</v>
      </c>
      <c r="U176" s="42">
        <f t="shared" si="135"/>
        <v>73662</v>
      </c>
      <c r="V176" s="43" t="s">
        <v>37</v>
      </c>
      <c r="W176" s="44">
        <f t="shared" si="136"/>
        <v>73662</v>
      </c>
      <c r="X176" s="45">
        <f t="shared" si="137"/>
        <v>5.878472152671412E-3</v>
      </c>
      <c r="Y176" s="44">
        <f t="shared" si="138"/>
        <v>128</v>
      </c>
      <c r="Z176" s="45">
        <f t="shared" si="139"/>
        <v>1.2894127128034652E-2</v>
      </c>
      <c r="AA176" s="46">
        <f t="shared" si="140"/>
        <v>1.1140213384193843E-2</v>
      </c>
      <c r="AB176" s="183">
        <f t="shared" si="142"/>
        <v>1.1140000000000001</v>
      </c>
      <c r="AC176" s="36">
        <v>167</v>
      </c>
      <c r="AD176" s="47" t="e">
        <f>VLOOKUP(B176,#REF!,3,FALSE)</f>
        <v>#REF!</v>
      </c>
      <c r="AE176" s="2" t="e">
        <f t="shared" si="141"/>
        <v>#REF!</v>
      </c>
    </row>
    <row r="177" spans="1:31" x14ac:dyDescent="0.2">
      <c r="A177" s="25">
        <v>13</v>
      </c>
      <c r="B177" s="38" t="s">
        <v>322</v>
      </c>
      <c r="C177" s="72" t="s">
        <v>323</v>
      </c>
      <c r="D177" s="28">
        <v>19</v>
      </c>
      <c r="E177" s="69">
        <v>39630</v>
      </c>
      <c r="F177" s="42">
        <v>1388086</v>
      </c>
      <c r="G177" s="77">
        <v>5.4874099999999997</v>
      </c>
      <c r="H177" s="42">
        <v>20241</v>
      </c>
      <c r="I177" s="77">
        <v>0</v>
      </c>
      <c r="J177" s="41">
        <f t="shared" si="132"/>
        <v>7617</v>
      </c>
      <c r="K177" s="42">
        <v>1352736</v>
      </c>
      <c r="L177" s="77">
        <v>8.0562400000000007</v>
      </c>
      <c r="M177" s="42">
        <v>30842</v>
      </c>
      <c r="N177" s="77">
        <v>0</v>
      </c>
      <c r="O177" s="41">
        <f t="shared" si="133"/>
        <v>10898</v>
      </c>
      <c r="P177" s="42">
        <v>1409762</v>
      </c>
      <c r="Q177" s="77">
        <v>7.7545000000000002</v>
      </c>
      <c r="R177" s="42">
        <v>32091</v>
      </c>
      <c r="S177" s="70">
        <v>0</v>
      </c>
      <c r="T177" s="41">
        <f t="shared" si="134"/>
        <v>10932</v>
      </c>
      <c r="U177" s="42">
        <f t="shared" si="135"/>
        <v>29447</v>
      </c>
      <c r="V177" s="43" t="s">
        <v>37</v>
      </c>
      <c r="W177" s="44">
        <f t="shared" si="136"/>
        <v>29447</v>
      </c>
      <c r="X177" s="45">
        <f t="shared" si="137"/>
        <v>2.3499683619738138E-3</v>
      </c>
      <c r="Y177" s="44">
        <f t="shared" si="138"/>
        <v>19</v>
      </c>
      <c r="Z177" s="45">
        <f t="shared" si="139"/>
        <v>1.9139719955676437E-3</v>
      </c>
      <c r="AA177" s="46">
        <f t="shared" si="140"/>
        <v>2.0229710871691861E-3</v>
      </c>
      <c r="AB177" s="183">
        <f t="shared" si="142"/>
        <v>0.20230000000000001</v>
      </c>
      <c r="AC177" s="36">
        <v>168</v>
      </c>
      <c r="AD177" s="47" t="e">
        <f>VLOOKUP(B177,#REF!,3,FALSE)</f>
        <v>#REF!</v>
      </c>
      <c r="AE177" s="2" t="e">
        <f t="shared" si="141"/>
        <v>#REF!</v>
      </c>
    </row>
    <row r="178" spans="1:31" x14ac:dyDescent="0.2">
      <c r="A178" s="25">
        <v>13</v>
      </c>
      <c r="B178" s="38" t="s">
        <v>324</v>
      </c>
      <c r="C178" s="89" t="s">
        <v>325</v>
      </c>
      <c r="D178" s="28">
        <v>40</v>
      </c>
      <c r="E178" s="69">
        <v>40179</v>
      </c>
      <c r="F178" s="42">
        <v>0</v>
      </c>
      <c r="G178" s="77">
        <v>7.0350299999999999</v>
      </c>
      <c r="H178" s="42">
        <v>0</v>
      </c>
      <c r="I178" s="77">
        <v>0</v>
      </c>
      <c r="J178" s="41">
        <f t="shared" si="132"/>
        <v>0</v>
      </c>
      <c r="K178" s="42">
        <v>0</v>
      </c>
      <c r="L178" s="77">
        <v>6.1223700000000001</v>
      </c>
      <c r="M178" s="42">
        <v>0</v>
      </c>
      <c r="N178" s="77">
        <v>0</v>
      </c>
      <c r="O178" s="41">
        <f t="shared" si="133"/>
        <v>0</v>
      </c>
      <c r="P178" s="42">
        <v>0</v>
      </c>
      <c r="Q178" s="77">
        <v>6.4793399999999997</v>
      </c>
      <c r="R178" s="42">
        <v>0</v>
      </c>
      <c r="S178" s="70">
        <v>0</v>
      </c>
      <c r="T178" s="41">
        <f t="shared" si="134"/>
        <v>0</v>
      </c>
      <c r="U178" s="42">
        <f t="shared" si="135"/>
        <v>0</v>
      </c>
      <c r="V178" s="43" t="s">
        <v>37</v>
      </c>
      <c r="W178" s="44">
        <f t="shared" si="136"/>
        <v>0</v>
      </c>
      <c r="X178" s="45">
        <f t="shared" si="137"/>
        <v>0</v>
      </c>
      <c r="Y178" s="44">
        <f t="shared" si="138"/>
        <v>40</v>
      </c>
      <c r="Z178" s="45">
        <f t="shared" si="139"/>
        <v>4.0294147275108287E-3</v>
      </c>
      <c r="AA178" s="46">
        <f t="shared" si="140"/>
        <v>3.0220610456331218E-3</v>
      </c>
      <c r="AB178" s="183">
        <f t="shared" si="142"/>
        <v>0.30220000000000002</v>
      </c>
      <c r="AC178" s="36">
        <v>169</v>
      </c>
      <c r="AD178" s="47" t="e">
        <f>VLOOKUP(B178,#REF!,3,FALSE)</f>
        <v>#REF!</v>
      </c>
      <c r="AE178" s="2" t="e">
        <f t="shared" si="141"/>
        <v>#REF!</v>
      </c>
    </row>
    <row r="179" spans="1:31" x14ac:dyDescent="0.2">
      <c r="A179" s="25">
        <v>13</v>
      </c>
      <c r="B179" s="38" t="s">
        <v>326</v>
      </c>
      <c r="C179" s="39" t="s">
        <v>51</v>
      </c>
      <c r="D179" s="49">
        <v>2651</v>
      </c>
      <c r="E179" s="69">
        <v>40179</v>
      </c>
      <c r="F179" s="30"/>
      <c r="G179" s="70"/>
      <c r="H179" s="41"/>
      <c r="I179" s="70"/>
      <c r="J179" s="42">
        <v>2781164</v>
      </c>
      <c r="K179" s="42"/>
      <c r="L179" s="50"/>
      <c r="M179" s="42"/>
      <c r="N179" s="50"/>
      <c r="O179" s="42">
        <v>2908235</v>
      </c>
      <c r="P179" s="42"/>
      <c r="Q179" s="77"/>
      <c r="R179" s="42"/>
      <c r="S179" s="70"/>
      <c r="T179" s="42">
        <v>2744201</v>
      </c>
      <c r="U179" s="42">
        <f t="shared" si="135"/>
        <v>8433600</v>
      </c>
      <c r="V179" s="43" t="s">
        <v>37</v>
      </c>
      <c r="W179" s="44">
        <f t="shared" si="136"/>
        <v>8433600</v>
      </c>
      <c r="X179" s="45">
        <f t="shared" si="137"/>
        <v>0.67302927896024578</v>
      </c>
      <c r="Y179" s="44">
        <f t="shared" si="138"/>
        <v>2651</v>
      </c>
      <c r="Z179" s="45">
        <f t="shared" si="139"/>
        <v>0.2670494610657802</v>
      </c>
      <c r="AA179" s="46">
        <f t="shared" si="140"/>
        <v>0.3685444155393966</v>
      </c>
      <c r="AB179" s="183">
        <f t="shared" si="142"/>
        <v>36.854399999999998</v>
      </c>
      <c r="AC179" s="36">
        <v>170</v>
      </c>
      <c r="AD179" s="47" t="e">
        <f>VLOOKUP(B179,#REF!,3,FALSE)</f>
        <v>#REF!</v>
      </c>
      <c r="AE179" s="2" t="e">
        <f t="shared" si="141"/>
        <v>#REF!</v>
      </c>
    </row>
    <row r="180" spans="1:31" x14ac:dyDescent="0.2">
      <c r="A180" s="25">
        <v>13</v>
      </c>
      <c r="B180" s="51" t="s">
        <v>327</v>
      </c>
      <c r="C180" s="52" t="s">
        <v>328</v>
      </c>
      <c r="D180" s="53">
        <f>SUBTOTAL(9,D167:D179)</f>
        <v>9927</v>
      </c>
      <c r="E180" s="69"/>
      <c r="F180" s="55"/>
      <c r="G180" s="56"/>
      <c r="H180" s="55"/>
      <c r="I180" s="56"/>
      <c r="J180" s="57">
        <f>SUBTOTAL(9,J167:J179)</f>
        <v>4048245</v>
      </c>
      <c r="K180" s="58"/>
      <c r="L180" s="59"/>
      <c r="M180" s="58"/>
      <c r="N180" s="59"/>
      <c r="O180" s="57">
        <f>SUBTOTAL(9,O167:O179)</f>
        <v>4201752</v>
      </c>
      <c r="P180" s="57"/>
      <c r="Q180" s="60"/>
      <c r="R180" s="57"/>
      <c r="S180" s="60"/>
      <c r="T180" s="57">
        <f>SUBTOTAL(9,T167:T179)</f>
        <v>4280810</v>
      </c>
      <c r="U180" s="57">
        <f>SUBTOTAL(9,U167:U179)</f>
        <v>12530807</v>
      </c>
      <c r="V180" s="43"/>
      <c r="W180" s="61">
        <f t="shared" ref="W180:AB180" si="143">SUBTOTAL(9,W167:W179)</f>
        <v>12530807</v>
      </c>
      <c r="X180" s="62">
        <f t="shared" si="143"/>
        <v>1</v>
      </c>
      <c r="Y180" s="61">
        <f t="shared" si="143"/>
        <v>9927</v>
      </c>
      <c r="Z180" s="62">
        <f t="shared" si="143"/>
        <v>1</v>
      </c>
      <c r="AA180" s="63">
        <f t="shared" si="143"/>
        <v>1</v>
      </c>
      <c r="AB180" s="64">
        <f t="shared" si="143"/>
        <v>99.999899999999997</v>
      </c>
      <c r="AC180" s="36">
        <v>171</v>
      </c>
      <c r="AD180" s="47" t="e">
        <f>VLOOKUP(B180,#REF!,3,FALSE)</f>
        <v>#REF!</v>
      </c>
      <c r="AE180" s="2" t="e">
        <f t="shared" si="141"/>
        <v>#REF!</v>
      </c>
    </row>
    <row r="181" spans="1:31" ht="13.5" thickBot="1" x14ac:dyDescent="0.25">
      <c r="A181" s="25">
        <v>13</v>
      </c>
      <c r="B181" s="51"/>
      <c r="C181" s="52"/>
      <c r="D181" s="53" t="s">
        <v>54</v>
      </c>
      <c r="E181" s="54">
        <f>COUNTIF(E167:E179,"&gt;0.0")</f>
        <v>13</v>
      </c>
      <c r="F181" s="55"/>
      <c r="G181" s="56"/>
      <c r="H181" s="55"/>
      <c r="I181" s="56"/>
      <c r="J181" s="57"/>
      <c r="K181" s="58"/>
      <c r="L181" s="59"/>
      <c r="M181" s="58"/>
      <c r="N181" s="59"/>
      <c r="O181" s="57"/>
      <c r="P181" s="57"/>
      <c r="Q181" s="60"/>
      <c r="R181" s="57"/>
      <c r="S181" s="60"/>
      <c r="T181" s="57"/>
      <c r="U181" s="42"/>
      <c r="V181" s="43"/>
      <c r="W181" s="44"/>
      <c r="X181" s="45"/>
      <c r="Y181" s="44"/>
      <c r="Z181" s="45"/>
      <c r="AA181" s="46"/>
      <c r="AB181" s="183"/>
      <c r="AC181" s="36">
        <v>172</v>
      </c>
      <c r="AD181" s="47"/>
    </row>
    <row r="182" spans="1:31" ht="15.75" thickBot="1" x14ac:dyDescent="0.3">
      <c r="A182" s="25">
        <v>14</v>
      </c>
      <c r="B182" s="78" t="s">
        <v>329</v>
      </c>
      <c r="C182" s="72"/>
      <c r="D182" s="28"/>
      <c r="E182" s="69"/>
      <c r="F182" s="41"/>
      <c r="G182" s="70"/>
      <c r="H182" s="41"/>
      <c r="I182" s="70"/>
      <c r="J182" s="42"/>
      <c r="K182" s="42"/>
      <c r="L182" s="50"/>
      <c r="M182" s="42"/>
      <c r="N182" s="50"/>
      <c r="O182" s="42"/>
      <c r="P182" s="42"/>
      <c r="Q182" s="77"/>
      <c r="R182" s="42"/>
      <c r="S182" s="70"/>
      <c r="T182" s="42"/>
      <c r="U182" s="42"/>
      <c r="V182" s="43"/>
      <c r="W182" s="33"/>
      <c r="X182" s="34"/>
      <c r="Y182" s="33"/>
      <c r="Z182" s="34"/>
      <c r="AA182" s="35"/>
      <c r="AB182" s="184">
        <v>100</v>
      </c>
      <c r="AC182" s="36">
        <v>173</v>
      </c>
      <c r="AD182" s="47"/>
    </row>
    <row r="183" spans="1:31" x14ac:dyDescent="0.2">
      <c r="A183" s="25">
        <v>14</v>
      </c>
      <c r="B183" s="38" t="s">
        <v>330</v>
      </c>
      <c r="C183" s="72" t="s">
        <v>331</v>
      </c>
      <c r="D183" s="28">
        <v>10321</v>
      </c>
      <c r="E183" s="69">
        <v>38169</v>
      </c>
      <c r="F183" s="42">
        <v>163610543</v>
      </c>
      <c r="G183" s="77">
        <v>9.9694400000000005</v>
      </c>
      <c r="H183" s="42">
        <v>550942</v>
      </c>
      <c r="I183" s="77">
        <v>3.0037500000000001</v>
      </c>
      <c r="J183" s="41">
        <f t="shared" ref="J183:J195" si="144">ROUND((+F183*G183+H183*I183)/1000,0)</f>
        <v>1632760</v>
      </c>
      <c r="K183" s="42">
        <v>174005337</v>
      </c>
      <c r="L183" s="77">
        <v>9.9263700000000004</v>
      </c>
      <c r="M183" s="42">
        <v>621661</v>
      </c>
      <c r="N183" s="77">
        <v>3.0037500000000001</v>
      </c>
      <c r="O183" s="41">
        <f t="shared" ref="O183:O195" si="145">ROUND((+K183*L183+M183*N183)/1000,0)</f>
        <v>1729109</v>
      </c>
      <c r="P183" s="42">
        <v>180078951</v>
      </c>
      <c r="Q183" s="77">
        <v>9.7273399999999999</v>
      </c>
      <c r="R183" s="42">
        <v>673705</v>
      </c>
      <c r="S183" s="77">
        <v>2.9953799999999999</v>
      </c>
      <c r="T183" s="41">
        <f t="shared" ref="T183:T195" si="146">ROUND((+P183*Q183+R183*S183)/1000,0)</f>
        <v>1753707</v>
      </c>
      <c r="U183" s="42">
        <f t="shared" ref="U183:U196" si="147">ROUND(+T183+O183+J183,0)</f>
        <v>5115576</v>
      </c>
      <c r="V183" s="43" t="s">
        <v>37</v>
      </c>
      <c r="W183" s="44">
        <f t="shared" ref="W183:W196" si="148">IF(V183="yes",U183,"")</f>
        <v>5115576</v>
      </c>
      <c r="X183" s="45">
        <f t="shared" ref="X183:X196" si="149">IF(V183="yes",W183/W$197,0)</f>
        <v>0.27087679538263987</v>
      </c>
      <c r="Y183" s="44">
        <f t="shared" ref="Y183:Y196" si="150">IF(V183="yes",D183,"")</f>
        <v>10321</v>
      </c>
      <c r="Z183" s="45">
        <f t="shared" ref="Z183:Z196" si="151">IF(V183="yes",Y183/Y$197,0)</f>
        <v>0.49715799614643547</v>
      </c>
      <c r="AA183" s="46">
        <f t="shared" ref="AA183:AA196" si="152">(X183*0.25+Z183*0.75)</f>
        <v>0.44058769595548658</v>
      </c>
      <c r="AB183" s="183">
        <f>ROUND(+AA183*$AB$182,2)</f>
        <v>44.06</v>
      </c>
      <c r="AC183" s="36">
        <v>174</v>
      </c>
      <c r="AD183" s="47" t="e">
        <f>VLOOKUP(B183,#REF!,3,FALSE)</f>
        <v>#REF!</v>
      </c>
      <c r="AE183" s="2" t="e">
        <f t="shared" ref="AE183:AE197" si="153">EXACT(D183,AD183)</f>
        <v>#REF!</v>
      </c>
    </row>
    <row r="184" spans="1:31" x14ac:dyDescent="0.2">
      <c r="A184" s="25">
        <v>14</v>
      </c>
      <c r="B184" s="38" t="s">
        <v>332</v>
      </c>
      <c r="C184" s="73" t="s">
        <v>333</v>
      </c>
      <c r="D184" s="28">
        <v>1300</v>
      </c>
      <c r="E184" s="69">
        <v>37622</v>
      </c>
      <c r="F184" s="42">
        <v>22497930</v>
      </c>
      <c r="G184" s="77">
        <v>11.5122</v>
      </c>
      <c r="H184" s="42">
        <v>107240</v>
      </c>
      <c r="I184" s="77">
        <v>3.0037500000000001</v>
      </c>
      <c r="J184" s="41">
        <f t="shared" si="144"/>
        <v>259323</v>
      </c>
      <c r="K184" s="42">
        <v>23576888</v>
      </c>
      <c r="L184" s="77">
        <v>11.27112</v>
      </c>
      <c r="M184" s="42">
        <v>100124</v>
      </c>
      <c r="N184" s="77">
        <v>2.9962900000000001</v>
      </c>
      <c r="O184" s="41">
        <f t="shared" si="145"/>
        <v>266038</v>
      </c>
      <c r="P184" s="42">
        <v>24819824</v>
      </c>
      <c r="Q184" s="77">
        <v>10.541040000000001</v>
      </c>
      <c r="R184" s="42">
        <v>104170</v>
      </c>
      <c r="S184" s="77">
        <v>2.9951099999999999</v>
      </c>
      <c r="T184" s="41">
        <f t="shared" si="146"/>
        <v>261939</v>
      </c>
      <c r="U184" s="42">
        <f t="shared" si="147"/>
        <v>787300</v>
      </c>
      <c r="V184" s="43" t="s">
        <v>37</v>
      </c>
      <c r="W184" s="44">
        <f t="shared" si="148"/>
        <v>787300</v>
      </c>
      <c r="X184" s="45">
        <f t="shared" si="149"/>
        <v>4.1688619425212799E-2</v>
      </c>
      <c r="Y184" s="44">
        <f t="shared" si="150"/>
        <v>1300</v>
      </c>
      <c r="Z184" s="45">
        <f t="shared" si="151"/>
        <v>6.2620423892100194E-2</v>
      </c>
      <c r="AA184" s="46">
        <f t="shared" si="152"/>
        <v>5.738747277537834E-2</v>
      </c>
      <c r="AB184" s="183">
        <f t="shared" ref="AB184:AB196" si="154">ROUND(+AA184*$AB$182,2)</f>
        <v>5.74</v>
      </c>
      <c r="AC184" s="36">
        <v>175</v>
      </c>
      <c r="AD184" s="47" t="e">
        <f>VLOOKUP(B184,#REF!,3,FALSE)</f>
        <v>#REF!</v>
      </c>
      <c r="AE184" s="2" t="e">
        <f t="shared" si="153"/>
        <v>#REF!</v>
      </c>
    </row>
    <row r="185" spans="1:31" x14ac:dyDescent="0.2">
      <c r="A185" s="25">
        <v>14</v>
      </c>
      <c r="B185" s="38" t="s">
        <v>334</v>
      </c>
      <c r="C185" s="72" t="s">
        <v>335</v>
      </c>
      <c r="D185" s="28">
        <v>1455</v>
      </c>
      <c r="E185" s="69">
        <v>37622</v>
      </c>
      <c r="F185" s="42">
        <v>26478188</v>
      </c>
      <c r="G185" s="77">
        <v>10.44971</v>
      </c>
      <c r="H185" s="42">
        <v>607927</v>
      </c>
      <c r="I185" s="77">
        <v>3.0037500000000001</v>
      </c>
      <c r="J185" s="41">
        <f t="shared" si="144"/>
        <v>278515</v>
      </c>
      <c r="K185" s="42">
        <v>25638440</v>
      </c>
      <c r="L185" s="77">
        <v>11.16342</v>
      </c>
      <c r="M185" s="42">
        <v>599467</v>
      </c>
      <c r="N185" s="77">
        <v>3.0037500000000001</v>
      </c>
      <c r="O185" s="41">
        <f t="shared" si="145"/>
        <v>288013</v>
      </c>
      <c r="P185" s="42">
        <v>24977059</v>
      </c>
      <c r="Q185" s="77">
        <v>11.011710000000001</v>
      </c>
      <c r="R185" s="42">
        <v>623781</v>
      </c>
      <c r="S185" s="77">
        <v>3.0037500000000001</v>
      </c>
      <c r="T185" s="41">
        <f t="shared" si="146"/>
        <v>276914</v>
      </c>
      <c r="U185" s="42">
        <f t="shared" si="147"/>
        <v>843442</v>
      </c>
      <c r="V185" s="43" t="s">
        <v>37</v>
      </c>
      <c r="W185" s="44">
        <f t="shared" si="148"/>
        <v>843442</v>
      </c>
      <c r="X185" s="45">
        <f t="shared" si="149"/>
        <v>4.4661415655074727E-2</v>
      </c>
      <c r="Y185" s="44">
        <f t="shared" si="150"/>
        <v>1455</v>
      </c>
      <c r="Z185" s="45">
        <f t="shared" si="151"/>
        <v>7.0086705202312138E-2</v>
      </c>
      <c r="AA185" s="46">
        <f t="shared" si="152"/>
        <v>6.3730382815502779E-2</v>
      </c>
      <c r="AB185" s="183">
        <f t="shared" si="154"/>
        <v>6.37</v>
      </c>
      <c r="AC185" s="36">
        <v>176</v>
      </c>
      <c r="AD185" s="47" t="e">
        <f>VLOOKUP(B185,#REF!,3,FALSE)</f>
        <v>#REF!</v>
      </c>
      <c r="AE185" s="2" t="e">
        <f t="shared" si="153"/>
        <v>#REF!</v>
      </c>
    </row>
    <row r="186" spans="1:31" x14ac:dyDescent="0.2">
      <c r="A186" s="25">
        <v>14</v>
      </c>
      <c r="B186" s="38" t="s">
        <v>336</v>
      </c>
      <c r="C186" s="72" t="s">
        <v>337</v>
      </c>
      <c r="D186" s="28">
        <v>500</v>
      </c>
      <c r="E186" s="69">
        <v>37622</v>
      </c>
      <c r="F186" s="42">
        <v>5467633</v>
      </c>
      <c r="G186" s="77">
        <v>4.1780400000000002</v>
      </c>
      <c r="H186" s="42">
        <v>119773</v>
      </c>
      <c r="I186" s="77">
        <v>2.50474</v>
      </c>
      <c r="J186" s="41">
        <f t="shared" si="144"/>
        <v>23144</v>
      </c>
      <c r="K186" s="42">
        <v>5990802</v>
      </c>
      <c r="L186" s="77">
        <v>4.1971100000000003</v>
      </c>
      <c r="M186" s="42">
        <v>117496</v>
      </c>
      <c r="N186" s="77">
        <v>2.55328</v>
      </c>
      <c r="O186" s="41">
        <f t="shared" si="145"/>
        <v>25444</v>
      </c>
      <c r="P186" s="42">
        <v>6340666</v>
      </c>
      <c r="Q186" s="77">
        <v>4.1981400000000004</v>
      </c>
      <c r="R186" s="42">
        <v>122260</v>
      </c>
      <c r="S186" s="77">
        <v>2.6582699999999999</v>
      </c>
      <c r="T186" s="41">
        <f t="shared" si="146"/>
        <v>26944</v>
      </c>
      <c r="U186" s="42">
        <f t="shared" si="147"/>
        <v>75532</v>
      </c>
      <c r="V186" s="43" t="s">
        <v>37</v>
      </c>
      <c r="W186" s="44">
        <f t="shared" si="148"/>
        <v>75532</v>
      </c>
      <c r="X186" s="45">
        <f t="shared" si="149"/>
        <v>3.999523437603421E-3</v>
      </c>
      <c r="Y186" s="44">
        <f t="shared" si="150"/>
        <v>500</v>
      </c>
      <c r="Z186" s="45">
        <f t="shared" si="151"/>
        <v>2.4084778420038536E-2</v>
      </c>
      <c r="AA186" s="46">
        <f t="shared" si="152"/>
        <v>1.9063464674429757E-2</v>
      </c>
      <c r="AB186" s="183">
        <f t="shared" si="154"/>
        <v>1.91</v>
      </c>
      <c r="AC186" s="36">
        <v>177</v>
      </c>
      <c r="AD186" s="47" t="e">
        <f>VLOOKUP(B186,#REF!,3,FALSE)</f>
        <v>#REF!</v>
      </c>
      <c r="AE186" s="2" t="e">
        <f t="shared" si="153"/>
        <v>#REF!</v>
      </c>
    </row>
    <row r="187" spans="1:31" x14ac:dyDescent="0.2">
      <c r="A187" s="25">
        <v>14</v>
      </c>
      <c r="B187" s="38" t="s">
        <v>338</v>
      </c>
      <c r="C187" s="72" t="s">
        <v>339</v>
      </c>
      <c r="D187" s="28">
        <v>1151</v>
      </c>
      <c r="E187" s="69">
        <v>38169</v>
      </c>
      <c r="F187" s="42">
        <v>13662117</v>
      </c>
      <c r="G187" s="77">
        <v>9.9241600000000005</v>
      </c>
      <c r="H187" s="42">
        <v>285385</v>
      </c>
      <c r="I187" s="77">
        <v>3.0037500000000001</v>
      </c>
      <c r="J187" s="41">
        <f t="shared" si="144"/>
        <v>136442</v>
      </c>
      <c r="K187" s="42">
        <v>13595517</v>
      </c>
      <c r="L187" s="77">
        <v>10.268890000000001</v>
      </c>
      <c r="M187" s="42">
        <v>282795</v>
      </c>
      <c r="N187" s="77">
        <v>3.0037500000000001</v>
      </c>
      <c r="O187" s="41">
        <f t="shared" si="145"/>
        <v>140460</v>
      </c>
      <c r="P187" s="42">
        <v>14143822</v>
      </c>
      <c r="Q187" s="77">
        <v>10.061500000000001</v>
      </c>
      <c r="R187" s="42">
        <v>294215</v>
      </c>
      <c r="S187" s="77">
        <v>3.0037500000000001</v>
      </c>
      <c r="T187" s="41">
        <f t="shared" si="146"/>
        <v>143192</v>
      </c>
      <c r="U187" s="42">
        <f t="shared" si="147"/>
        <v>420094</v>
      </c>
      <c r="V187" s="43" t="s">
        <v>37</v>
      </c>
      <c r="W187" s="44">
        <f t="shared" si="148"/>
        <v>420094</v>
      </c>
      <c r="X187" s="45">
        <f t="shared" si="149"/>
        <v>2.2244555936511298E-2</v>
      </c>
      <c r="Y187" s="44">
        <f t="shared" si="150"/>
        <v>1151</v>
      </c>
      <c r="Z187" s="45">
        <f t="shared" si="151"/>
        <v>5.5443159922928711E-2</v>
      </c>
      <c r="AA187" s="46">
        <f t="shared" si="152"/>
        <v>4.7143508926324365E-2</v>
      </c>
      <c r="AB187" s="183">
        <f t="shared" si="154"/>
        <v>4.71</v>
      </c>
      <c r="AC187" s="36">
        <v>178</v>
      </c>
      <c r="AD187" s="47" t="e">
        <f>VLOOKUP(B187,#REF!,3,FALSE)</f>
        <v>#REF!</v>
      </c>
      <c r="AE187" s="2" t="e">
        <f t="shared" si="153"/>
        <v>#REF!</v>
      </c>
    </row>
    <row r="188" spans="1:31" x14ac:dyDescent="0.2">
      <c r="A188" s="25">
        <v>14</v>
      </c>
      <c r="B188" s="38" t="s">
        <v>340</v>
      </c>
      <c r="C188" s="72" t="s">
        <v>341</v>
      </c>
      <c r="D188" s="28">
        <v>525</v>
      </c>
      <c r="E188" s="69">
        <v>37622</v>
      </c>
      <c r="F188" s="42">
        <v>5003403</v>
      </c>
      <c r="G188" s="77">
        <v>8.7595500000000008</v>
      </c>
      <c r="H188" s="42">
        <v>422347</v>
      </c>
      <c r="I188" s="77">
        <v>3.0037500000000001</v>
      </c>
      <c r="J188" s="41">
        <f t="shared" si="144"/>
        <v>45096</v>
      </c>
      <c r="K188" s="42">
        <v>5325239</v>
      </c>
      <c r="L188" s="77">
        <v>9.5083900000000003</v>
      </c>
      <c r="M188" s="42">
        <v>414153</v>
      </c>
      <c r="N188" s="77">
        <v>3.0037500000000001</v>
      </c>
      <c r="O188" s="41">
        <f t="shared" si="145"/>
        <v>51878</v>
      </c>
      <c r="P188" s="42">
        <v>5525901</v>
      </c>
      <c r="Q188" s="77">
        <v>10.433020000000001</v>
      </c>
      <c r="R188" s="42">
        <v>430915</v>
      </c>
      <c r="S188" s="77">
        <v>3.0037500000000001</v>
      </c>
      <c r="T188" s="41">
        <f t="shared" si="146"/>
        <v>58946</v>
      </c>
      <c r="U188" s="42">
        <f t="shared" si="147"/>
        <v>155920</v>
      </c>
      <c r="V188" s="43" t="s">
        <v>37</v>
      </c>
      <c r="W188" s="44">
        <f t="shared" si="148"/>
        <v>155920</v>
      </c>
      <c r="X188" s="45">
        <f t="shared" si="149"/>
        <v>8.2561787638500955E-3</v>
      </c>
      <c r="Y188" s="44">
        <f t="shared" si="150"/>
        <v>525</v>
      </c>
      <c r="Z188" s="45">
        <f t="shared" si="151"/>
        <v>2.5289017341040464E-2</v>
      </c>
      <c r="AA188" s="46">
        <f t="shared" si="152"/>
        <v>2.103080769674287E-2</v>
      </c>
      <c r="AB188" s="183">
        <f t="shared" si="154"/>
        <v>2.1</v>
      </c>
      <c r="AC188" s="36">
        <v>179</v>
      </c>
      <c r="AD188" s="47" t="e">
        <f>VLOOKUP(B188,#REF!,3,FALSE)</f>
        <v>#REF!</v>
      </c>
      <c r="AE188" s="2" t="e">
        <f t="shared" si="153"/>
        <v>#REF!</v>
      </c>
    </row>
    <row r="189" spans="1:31" x14ac:dyDescent="0.2">
      <c r="A189" s="25">
        <v>14</v>
      </c>
      <c r="B189" s="38" t="s">
        <v>342</v>
      </c>
      <c r="C189" s="72" t="s">
        <v>343</v>
      </c>
      <c r="D189" s="28">
        <v>224</v>
      </c>
      <c r="E189" s="69">
        <v>37622</v>
      </c>
      <c r="F189" s="42">
        <v>4718701</v>
      </c>
      <c r="G189" s="77">
        <v>4.0263200000000001</v>
      </c>
      <c r="H189" s="42">
        <v>143189</v>
      </c>
      <c r="I189" s="77">
        <v>0</v>
      </c>
      <c r="J189" s="41">
        <f t="shared" si="144"/>
        <v>18999</v>
      </c>
      <c r="K189" s="42">
        <v>5097504</v>
      </c>
      <c r="L189" s="77">
        <v>4.0337399999999999</v>
      </c>
      <c r="M189" s="42">
        <v>138404</v>
      </c>
      <c r="N189" s="77">
        <v>0</v>
      </c>
      <c r="O189" s="41">
        <f t="shared" si="145"/>
        <v>20562</v>
      </c>
      <c r="P189" s="42">
        <v>5333212</v>
      </c>
      <c r="Q189" s="77">
        <v>4.0330300000000001</v>
      </c>
      <c r="R189" s="42">
        <v>144020</v>
      </c>
      <c r="S189" s="77">
        <v>0</v>
      </c>
      <c r="T189" s="41">
        <f t="shared" si="146"/>
        <v>21509</v>
      </c>
      <c r="U189" s="42">
        <f t="shared" si="147"/>
        <v>61070</v>
      </c>
      <c r="V189" s="43" t="s">
        <v>37</v>
      </c>
      <c r="W189" s="44">
        <f t="shared" si="148"/>
        <v>61070</v>
      </c>
      <c r="X189" s="45">
        <f t="shared" si="149"/>
        <v>3.2337406176778175E-3</v>
      </c>
      <c r="Y189" s="44">
        <f t="shared" si="150"/>
        <v>224</v>
      </c>
      <c r="Z189" s="45">
        <f t="shared" si="151"/>
        <v>1.0789980732177264E-2</v>
      </c>
      <c r="AA189" s="46">
        <f t="shared" si="152"/>
        <v>8.9009207035524018E-3</v>
      </c>
      <c r="AB189" s="183">
        <f t="shared" si="154"/>
        <v>0.89</v>
      </c>
      <c r="AC189" s="36">
        <v>180</v>
      </c>
      <c r="AD189" s="47" t="e">
        <f>VLOOKUP(B189,#REF!,3,FALSE)</f>
        <v>#REF!</v>
      </c>
      <c r="AE189" s="2" t="e">
        <f t="shared" si="153"/>
        <v>#REF!</v>
      </c>
    </row>
    <row r="190" spans="1:31" x14ac:dyDescent="0.2">
      <c r="A190" s="25">
        <v>14</v>
      </c>
      <c r="B190" s="38" t="s">
        <v>344</v>
      </c>
      <c r="C190" s="72" t="s">
        <v>345</v>
      </c>
      <c r="D190" s="28">
        <v>243</v>
      </c>
      <c r="E190" s="69">
        <v>37622</v>
      </c>
      <c r="F190" s="42">
        <v>2720742</v>
      </c>
      <c r="G190" s="77">
        <v>8.1</v>
      </c>
      <c r="H190" s="42">
        <v>0</v>
      </c>
      <c r="I190" s="77">
        <v>0</v>
      </c>
      <c r="J190" s="41">
        <f t="shared" si="144"/>
        <v>22038</v>
      </c>
      <c r="K190" s="42">
        <v>2934987</v>
      </c>
      <c r="L190" s="77">
        <v>8.7814399999999999</v>
      </c>
      <c r="M190" s="42">
        <v>0</v>
      </c>
      <c r="N190" s="77">
        <v>0</v>
      </c>
      <c r="O190" s="41">
        <f t="shared" si="145"/>
        <v>25773</v>
      </c>
      <c r="P190" s="42">
        <v>3058539</v>
      </c>
      <c r="Q190" s="77">
        <v>8.7999600000000004</v>
      </c>
      <c r="R190" s="42">
        <v>0</v>
      </c>
      <c r="S190" s="77">
        <v>0</v>
      </c>
      <c r="T190" s="41">
        <f t="shared" si="146"/>
        <v>26915</v>
      </c>
      <c r="U190" s="42">
        <f t="shared" si="147"/>
        <v>74726</v>
      </c>
      <c r="V190" s="43" t="s">
        <v>37</v>
      </c>
      <c r="W190" s="44">
        <f t="shared" si="148"/>
        <v>74726</v>
      </c>
      <c r="X190" s="45">
        <f t="shared" si="149"/>
        <v>3.9568446274208706E-3</v>
      </c>
      <c r="Y190" s="44">
        <f t="shared" si="150"/>
        <v>243</v>
      </c>
      <c r="Z190" s="45">
        <f t="shared" si="151"/>
        <v>1.1705202312138728E-2</v>
      </c>
      <c r="AA190" s="46">
        <f t="shared" si="152"/>
        <v>9.7681128909592636E-3</v>
      </c>
      <c r="AB190" s="183">
        <f t="shared" si="154"/>
        <v>0.98</v>
      </c>
      <c r="AC190" s="36">
        <v>181</v>
      </c>
      <c r="AD190" s="47" t="e">
        <f>VLOOKUP(B190,#REF!,3,FALSE)</f>
        <v>#REF!</v>
      </c>
      <c r="AE190" s="2" t="e">
        <f t="shared" si="153"/>
        <v>#REF!</v>
      </c>
    </row>
    <row r="191" spans="1:31" x14ac:dyDescent="0.2">
      <c r="A191" s="25">
        <v>14</v>
      </c>
      <c r="B191" s="38" t="s">
        <v>346</v>
      </c>
      <c r="C191" s="72" t="s">
        <v>347</v>
      </c>
      <c r="D191" s="28">
        <v>119</v>
      </c>
      <c r="E191" s="69">
        <v>37622</v>
      </c>
      <c r="F191" s="42">
        <v>1669802</v>
      </c>
      <c r="G191" s="77">
        <v>4.5526400000000002</v>
      </c>
      <c r="H191" s="42">
        <v>283103</v>
      </c>
      <c r="I191" s="77">
        <v>3.0037500000000001</v>
      </c>
      <c r="J191" s="41">
        <f t="shared" si="144"/>
        <v>8452</v>
      </c>
      <c r="K191" s="42">
        <v>2262999</v>
      </c>
      <c r="L191" s="77">
        <v>4.5550199999999998</v>
      </c>
      <c r="M191" s="42">
        <v>283310</v>
      </c>
      <c r="N191" s="77">
        <v>3.0037500000000001</v>
      </c>
      <c r="O191" s="41">
        <f t="shared" si="145"/>
        <v>11159</v>
      </c>
      <c r="P191" s="42">
        <v>2327942</v>
      </c>
      <c r="Q191" s="77">
        <v>4.5525200000000003</v>
      </c>
      <c r="R191" s="42">
        <v>294775</v>
      </c>
      <c r="S191" s="77">
        <v>3.0037500000000001</v>
      </c>
      <c r="T191" s="41">
        <f t="shared" si="146"/>
        <v>11483</v>
      </c>
      <c r="U191" s="42">
        <f t="shared" si="147"/>
        <v>31094</v>
      </c>
      <c r="V191" s="43" t="s">
        <v>37</v>
      </c>
      <c r="W191" s="44">
        <f t="shared" si="148"/>
        <v>31094</v>
      </c>
      <c r="X191" s="45">
        <f t="shared" si="149"/>
        <v>1.6464701288042255E-3</v>
      </c>
      <c r="Y191" s="44">
        <f t="shared" si="150"/>
        <v>119</v>
      </c>
      <c r="Z191" s="45">
        <f t="shared" si="151"/>
        <v>5.7321772639691718E-3</v>
      </c>
      <c r="AA191" s="46">
        <f t="shared" si="152"/>
        <v>4.7107504801779353E-3</v>
      </c>
      <c r="AB191" s="183">
        <f t="shared" si="154"/>
        <v>0.47</v>
      </c>
      <c r="AC191" s="36">
        <v>182</v>
      </c>
      <c r="AD191" s="47" t="e">
        <f>VLOOKUP(B191,#REF!,3,FALSE)</f>
        <v>#REF!</v>
      </c>
      <c r="AE191" s="2" t="e">
        <f t="shared" si="153"/>
        <v>#REF!</v>
      </c>
    </row>
    <row r="192" spans="1:31" x14ac:dyDescent="0.2">
      <c r="A192" s="25">
        <v>14</v>
      </c>
      <c r="B192" s="38" t="s">
        <v>348</v>
      </c>
      <c r="C192" s="72" t="s">
        <v>349</v>
      </c>
      <c r="D192" s="28">
        <v>166</v>
      </c>
      <c r="E192" s="69">
        <v>37622</v>
      </c>
      <c r="F192" s="42">
        <v>2427532</v>
      </c>
      <c r="G192" s="77">
        <v>6.0184800000000003</v>
      </c>
      <c r="H192" s="42">
        <v>1207657</v>
      </c>
      <c r="I192" s="77">
        <v>3.0037500000000001</v>
      </c>
      <c r="J192" s="41">
        <f t="shared" si="144"/>
        <v>18238</v>
      </c>
      <c r="K192" s="42">
        <v>2744376</v>
      </c>
      <c r="L192" s="77">
        <v>6.4838100000000001</v>
      </c>
      <c r="M192" s="42">
        <v>1198998</v>
      </c>
      <c r="N192" s="77">
        <v>3.0037500000000001</v>
      </c>
      <c r="O192" s="41">
        <f t="shared" si="145"/>
        <v>21396</v>
      </c>
      <c r="P192" s="42">
        <v>2780197</v>
      </c>
      <c r="Q192" s="77">
        <v>6.4837199999999999</v>
      </c>
      <c r="R192" s="42">
        <v>1247633</v>
      </c>
      <c r="S192" s="77">
        <v>3.0037500000000001</v>
      </c>
      <c r="T192" s="41">
        <f t="shared" si="146"/>
        <v>21774</v>
      </c>
      <c r="U192" s="42">
        <f t="shared" si="147"/>
        <v>61408</v>
      </c>
      <c r="V192" s="43" t="s">
        <v>37</v>
      </c>
      <c r="W192" s="44">
        <f t="shared" si="148"/>
        <v>61408</v>
      </c>
      <c r="X192" s="45">
        <f t="shared" si="149"/>
        <v>3.2516381832382417E-3</v>
      </c>
      <c r="Y192" s="44">
        <f t="shared" si="150"/>
        <v>166</v>
      </c>
      <c r="Z192" s="45">
        <f t="shared" si="151"/>
        <v>7.9961464354527945E-3</v>
      </c>
      <c r="AA192" s="46">
        <f t="shared" si="152"/>
        <v>6.8100193723991563E-3</v>
      </c>
      <c r="AB192" s="183">
        <f t="shared" si="154"/>
        <v>0.68</v>
      </c>
      <c r="AC192" s="36">
        <v>183</v>
      </c>
      <c r="AD192" s="47" t="e">
        <f>VLOOKUP(B192,#REF!,3,FALSE)</f>
        <v>#REF!</v>
      </c>
      <c r="AE192" s="2" t="e">
        <f t="shared" si="153"/>
        <v>#REF!</v>
      </c>
    </row>
    <row r="193" spans="1:31" x14ac:dyDescent="0.2">
      <c r="A193" s="25">
        <v>14</v>
      </c>
      <c r="B193" s="38" t="s">
        <v>350</v>
      </c>
      <c r="C193" s="89" t="s">
        <v>351</v>
      </c>
      <c r="D193" s="49">
        <v>76</v>
      </c>
      <c r="E193" s="69">
        <v>37622</v>
      </c>
      <c r="F193" s="42">
        <v>3861154</v>
      </c>
      <c r="G193" s="77">
        <v>3.6077300000000001</v>
      </c>
      <c r="H193" s="42">
        <v>713101</v>
      </c>
      <c r="I193" s="77">
        <v>0.86663999999999997</v>
      </c>
      <c r="J193" s="41">
        <f t="shared" si="144"/>
        <v>14548</v>
      </c>
      <c r="K193" s="42">
        <v>4117060</v>
      </c>
      <c r="L193" s="77">
        <v>3.63584</v>
      </c>
      <c r="M193" s="42">
        <v>709518</v>
      </c>
      <c r="N193" s="77">
        <v>0.84563999999999995</v>
      </c>
      <c r="O193" s="41">
        <f t="shared" si="145"/>
        <v>15569</v>
      </c>
      <c r="P193" s="42">
        <v>4375099</v>
      </c>
      <c r="Q193" s="77">
        <v>3.6374</v>
      </c>
      <c r="R193" s="42">
        <v>747351</v>
      </c>
      <c r="S193" s="77">
        <v>2.9638100000000001</v>
      </c>
      <c r="T193" s="41">
        <f t="shared" si="146"/>
        <v>18129</v>
      </c>
      <c r="U193" s="42">
        <f t="shared" si="147"/>
        <v>48246</v>
      </c>
      <c r="V193" s="43" t="s">
        <v>37</v>
      </c>
      <c r="W193" s="44">
        <f t="shared" si="148"/>
        <v>48246</v>
      </c>
      <c r="X193" s="45">
        <f t="shared" si="149"/>
        <v>2.5546921539296541E-3</v>
      </c>
      <c r="Y193" s="44">
        <f t="shared" si="150"/>
        <v>76</v>
      </c>
      <c r="Z193" s="45">
        <f t="shared" si="151"/>
        <v>3.6608863198458576E-3</v>
      </c>
      <c r="AA193" s="46">
        <f t="shared" si="152"/>
        <v>3.3843377783668071E-3</v>
      </c>
      <c r="AB193" s="183">
        <f t="shared" si="154"/>
        <v>0.34</v>
      </c>
      <c r="AC193" s="36">
        <v>184</v>
      </c>
      <c r="AD193" s="47" t="e">
        <f>VLOOKUP(B193,#REF!,3,FALSE)</f>
        <v>#REF!</v>
      </c>
      <c r="AE193" s="2" t="e">
        <f t="shared" si="153"/>
        <v>#REF!</v>
      </c>
    </row>
    <row r="194" spans="1:31" x14ac:dyDescent="0.2">
      <c r="A194" s="25">
        <v>14</v>
      </c>
      <c r="B194" s="38" t="s">
        <v>352</v>
      </c>
      <c r="C194" s="72" t="s">
        <v>353</v>
      </c>
      <c r="D194" s="28">
        <v>352</v>
      </c>
      <c r="E194" s="69">
        <v>37622</v>
      </c>
      <c r="F194" s="42">
        <v>4116911</v>
      </c>
      <c r="G194" s="77">
        <v>6.7854299999999999</v>
      </c>
      <c r="H194" s="42">
        <v>100328</v>
      </c>
      <c r="I194" s="77">
        <v>0</v>
      </c>
      <c r="J194" s="41">
        <f t="shared" si="144"/>
        <v>27935</v>
      </c>
      <c r="K194" s="42">
        <v>4475656</v>
      </c>
      <c r="L194" s="77">
        <v>6.9026800000000001</v>
      </c>
      <c r="M194" s="42">
        <v>101617</v>
      </c>
      <c r="N194" s="77">
        <v>3.0037500000000001</v>
      </c>
      <c r="O194" s="41">
        <f t="shared" si="145"/>
        <v>31199</v>
      </c>
      <c r="P194" s="42">
        <v>4767896</v>
      </c>
      <c r="Q194" s="77">
        <v>7.5643399999999996</v>
      </c>
      <c r="R194" s="42">
        <v>113235</v>
      </c>
      <c r="S194" s="77">
        <v>3.0037500000000001</v>
      </c>
      <c r="T194" s="41">
        <f t="shared" si="146"/>
        <v>36406</v>
      </c>
      <c r="U194" s="42">
        <f t="shared" si="147"/>
        <v>95540</v>
      </c>
      <c r="V194" s="43" t="s">
        <v>37</v>
      </c>
      <c r="W194" s="44">
        <f t="shared" si="148"/>
        <v>95540</v>
      </c>
      <c r="X194" s="45">
        <f t="shared" si="149"/>
        <v>5.0589745965766934E-3</v>
      </c>
      <c r="Y194" s="44">
        <f t="shared" si="150"/>
        <v>352</v>
      </c>
      <c r="Z194" s="45">
        <f t="shared" si="151"/>
        <v>1.6955684007707129E-2</v>
      </c>
      <c r="AA194" s="46">
        <f t="shared" si="152"/>
        <v>1.398150665492452E-2</v>
      </c>
      <c r="AB194" s="183">
        <f t="shared" si="154"/>
        <v>1.4</v>
      </c>
      <c r="AC194" s="36">
        <v>185</v>
      </c>
      <c r="AD194" s="47" t="e">
        <f>VLOOKUP(B194,#REF!,3,FALSE)</f>
        <v>#REF!</v>
      </c>
      <c r="AE194" s="2" t="e">
        <f t="shared" si="153"/>
        <v>#REF!</v>
      </c>
    </row>
    <row r="195" spans="1:31" x14ac:dyDescent="0.2">
      <c r="A195" s="25">
        <v>14</v>
      </c>
      <c r="B195" s="38" t="s">
        <v>354</v>
      </c>
      <c r="C195" s="72" t="s">
        <v>355</v>
      </c>
      <c r="D195" s="28">
        <v>73</v>
      </c>
      <c r="E195" s="69">
        <v>37622</v>
      </c>
      <c r="F195" s="42">
        <v>657866</v>
      </c>
      <c r="G195" s="77">
        <v>1.78912</v>
      </c>
      <c r="H195" s="42">
        <v>94856</v>
      </c>
      <c r="I195" s="77">
        <v>0</v>
      </c>
      <c r="J195" s="41">
        <f t="shared" si="144"/>
        <v>1177</v>
      </c>
      <c r="K195" s="42">
        <v>677168</v>
      </c>
      <c r="L195" s="77">
        <v>7.0100899999999999</v>
      </c>
      <c r="M195" s="42">
        <v>93001</v>
      </c>
      <c r="N195" s="77">
        <v>0</v>
      </c>
      <c r="O195" s="41">
        <f t="shared" si="145"/>
        <v>4747</v>
      </c>
      <c r="P195" s="42">
        <v>713751</v>
      </c>
      <c r="Q195" s="77">
        <v>6.4616400000000001</v>
      </c>
      <c r="R195" s="42">
        <v>96765</v>
      </c>
      <c r="S195" s="77">
        <v>0</v>
      </c>
      <c r="T195" s="41">
        <f t="shared" si="146"/>
        <v>4612</v>
      </c>
      <c r="U195" s="42">
        <f t="shared" si="147"/>
        <v>10536</v>
      </c>
      <c r="V195" s="43" t="s">
        <v>37</v>
      </c>
      <c r="W195" s="44">
        <f t="shared" si="148"/>
        <v>10536</v>
      </c>
      <c r="X195" s="45">
        <f t="shared" si="149"/>
        <v>5.5789571226221523E-4</v>
      </c>
      <c r="Y195" s="44">
        <f t="shared" si="150"/>
        <v>73</v>
      </c>
      <c r="Z195" s="45">
        <f t="shared" si="151"/>
        <v>3.516377649325626E-3</v>
      </c>
      <c r="AA195" s="46">
        <f t="shared" si="152"/>
        <v>2.7767571650597735E-3</v>
      </c>
      <c r="AB195" s="183">
        <f t="shared" si="154"/>
        <v>0.28000000000000003</v>
      </c>
      <c r="AC195" s="36">
        <v>186</v>
      </c>
      <c r="AD195" s="47" t="e">
        <f>VLOOKUP(B195,#REF!,3,FALSE)</f>
        <v>#REF!</v>
      </c>
      <c r="AE195" s="2" t="e">
        <f t="shared" si="153"/>
        <v>#REF!</v>
      </c>
    </row>
    <row r="196" spans="1:31" x14ac:dyDescent="0.2">
      <c r="A196" s="25">
        <v>14</v>
      </c>
      <c r="B196" s="38" t="s">
        <v>356</v>
      </c>
      <c r="C196" s="39" t="s">
        <v>51</v>
      </c>
      <c r="D196" s="28">
        <v>4255</v>
      </c>
      <c r="E196" s="69">
        <v>37987</v>
      </c>
      <c r="F196" s="30"/>
      <c r="G196" s="70"/>
      <c r="H196" s="41"/>
      <c r="I196" s="70"/>
      <c r="J196" s="42">
        <v>3899764</v>
      </c>
      <c r="K196" s="42"/>
      <c r="L196" s="50"/>
      <c r="M196" s="42"/>
      <c r="N196" s="50"/>
      <c r="O196" s="42">
        <v>3500002</v>
      </c>
      <c r="P196" s="42"/>
      <c r="Q196" s="77"/>
      <c r="R196" s="42"/>
      <c r="S196" s="77"/>
      <c r="T196" s="42">
        <v>3705000</v>
      </c>
      <c r="U196" s="42">
        <f t="shared" si="147"/>
        <v>11104766</v>
      </c>
      <c r="V196" s="43" t="s">
        <v>37</v>
      </c>
      <c r="W196" s="44">
        <f t="shared" si="148"/>
        <v>11104766</v>
      </c>
      <c r="X196" s="45">
        <f t="shared" si="149"/>
        <v>0.588012655379198</v>
      </c>
      <c r="Y196" s="44">
        <f t="shared" si="150"/>
        <v>4255</v>
      </c>
      <c r="Z196" s="45">
        <f t="shared" si="151"/>
        <v>0.20496146435452794</v>
      </c>
      <c r="AA196" s="46">
        <f t="shared" si="152"/>
        <v>0.30072426211069547</v>
      </c>
      <c r="AB196" s="183">
        <f t="shared" si="154"/>
        <v>30.07</v>
      </c>
      <c r="AC196" s="36">
        <v>187</v>
      </c>
      <c r="AD196" s="47" t="e">
        <f>VLOOKUP(B196,#REF!,3,FALSE)</f>
        <v>#REF!</v>
      </c>
      <c r="AE196" s="2" t="e">
        <f t="shared" si="153"/>
        <v>#REF!</v>
      </c>
    </row>
    <row r="197" spans="1:31" x14ac:dyDescent="0.2">
      <c r="A197" s="25">
        <v>14</v>
      </c>
      <c r="B197" s="51" t="s">
        <v>357</v>
      </c>
      <c r="C197" s="52" t="s">
        <v>358</v>
      </c>
      <c r="D197" s="71">
        <f>SUBTOTAL(9,D183:D196)</f>
        <v>20760</v>
      </c>
      <c r="E197" s="69"/>
      <c r="F197" s="55"/>
      <c r="G197" s="56"/>
      <c r="H197" s="55"/>
      <c r="I197" s="56"/>
      <c r="J197" s="57">
        <f>SUBTOTAL(9,J183:J196)</f>
        <v>6386431</v>
      </c>
      <c r="K197" s="58"/>
      <c r="L197" s="59"/>
      <c r="M197" s="58"/>
      <c r="N197" s="59"/>
      <c r="O197" s="57">
        <f>SUBTOTAL(9,O183:O196)</f>
        <v>6131349</v>
      </c>
      <c r="P197" s="57"/>
      <c r="Q197" s="60"/>
      <c r="R197" s="57"/>
      <c r="S197" s="60"/>
      <c r="T197" s="57">
        <f>SUBTOTAL(9,T183:T196)</f>
        <v>6367470</v>
      </c>
      <c r="U197" s="57">
        <f>SUBTOTAL(9,U183:U196)</f>
        <v>18885250</v>
      </c>
      <c r="V197" s="43"/>
      <c r="W197" s="61">
        <f t="shared" ref="W197:AB197" si="155">SUBTOTAL(9,W183:W196)</f>
        <v>18885250</v>
      </c>
      <c r="X197" s="62">
        <f t="shared" si="155"/>
        <v>0.99999999999999989</v>
      </c>
      <c r="Y197" s="61">
        <f t="shared" si="155"/>
        <v>20760</v>
      </c>
      <c r="Z197" s="62">
        <f t="shared" si="155"/>
        <v>1</v>
      </c>
      <c r="AA197" s="63">
        <f t="shared" si="155"/>
        <v>0.99999999999999989</v>
      </c>
      <c r="AB197" s="64">
        <f t="shared" si="155"/>
        <v>100.00000000000003</v>
      </c>
      <c r="AC197" s="36">
        <v>188</v>
      </c>
      <c r="AD197" s="47" t="e">
        <f>VLOOKUP(B197,#REF!,3,FALSE)</f>
        <v>#REF!</v>
      </c>
      <c r="AE197" s="2" t="e">
        <f t="shared" si="153"/>
        <v>#REF!</v>
      </c>
    </row>
    <row r="198" spans="1:31" ht="13.5" thickBot="1" x14ac:dyDescent="0.25">
      <c r="A198" s="25">
        <v>14</v>
      </c>
      <c r="B198" s="51"/>
      <c r="C198" s="52"/>
      <c r="D198" s="53" t="s">
        <v>54</v>
      </c>
      <c r="E198" s="54">
        <f>COUNTIF(E183:E196,"&gt;0.0")</f>
        <v>14</v>
      </c>
      <c r="F198" s="55"/>
      <c r="G198" s="56"/>
      <c r="H198" s="55"/>
      <c r="I198" s="56"/>
      <c r="J198" s="57"/>
      <c r="K198" s="58"/>
      <c r="L198" s="59"/>
      <c r="M198" s="58"/>
      <c r="N198" s="59"/>
      <c r="O198" s="57"/>
      <c r="P198" s="57"/>
      <c r="Q198" s="60"/>
      <c r="R198" s="57"/>
      <c r="S198" s="60"/>
      <c r="T198" s="57"/>
      <c r="U198" s="42"/>
      <c r="V198" s="43"/>
      <c r="W198" s="44"/>
      <c r="X198" s="45"/>
      <c r="Y198" s="44"/>
      <c r="Z198" s="45"/>
      <c r="AA198" s="46"/>
      <c r="AB198" s="183"/>
      <c r="AC198" s="36">
        <v>189</v>
      </c>
      <c r="AD198" s="47"/>
    </row>
    <row r="199" spans="1:31" ht="15.75" thickBot="1" x14ac:dyDescent="0.3">
      <c r="A199" s="25">
        <v>15</v>
      </c>
      <c r="B199" s="78" t="s">
        <v>359</v>
      </c>
      <c r="C199" s="72"/>
      <c r="D199" s="28"/>
      <c r="E199" s="69"/>
      <c r="F199" s="41"/>
      <c r="G199" s="70"/>
      <c r="H199" s="41"/>
      <c r="I199" s="70"/>
      <c r="J199" s="42"/>
      <c r="K199" s="42"/>
      <c r="L199" s="50"/>
      <c r="M199" s="42"/>
      <c r="N199" s="50"/>
      <c r="O199" s="42"/>
      <c r="P199" s="42"/>
      <c r="Q199" s="77"/>
      <c r="R199" s="42"/>
      <c r="S199" s="77"/>
      <c r="T199" s="42"/>
      <c r="U199" s="42"/>
      <c r="V199" s="43"/>
      <c r="W199" s="33"/>
      <c r="X199" s="34"/>
      <c r="Y199" s="33"/>
      <c r="Z199" s="34"/>
      <c r="AA199" s="35"/>
      <c r="AB199" s="184">
        <v>100</v>
      </c>
      <c r="AC199" s="36">
        <v>190</v>
      </c>
      <c r="AD199" s="47"/>
    </row>
    <row r="200" spans="1:31" x14ac:dyDescent="0.2">
      <c r="A200" s="25">
        <v>15</v>
      </c>
      <c r="B200" s="38" t="s">
        <v>360</v>
      </c>
      <c r="C200" s="72" t="s">
        <v>361</v>
      </c>
      <c r="D200" s="28">
        <v>6792</v>
      </c>
      <c r="E200" s="69">
        <v>35704</v>
      </c>
      <c r="F200" s="42">
        <v>108918432</v>
      </c>
      <c r="G200" s="77">
        <v>10.62228</v>
      </c>
      <c r="H200" s="42">
        <v>2156772</v>
      </c>
      <c r="I200" s="77">
        <v>3.0037500000000001</v>
      </c>
      <c r="J200" s="41">
        <f>ROUND((+F200*G200+H200*I200)/1000,5)</f>
        <v>1163440.4857600001</v>
      </c>
      <c r="K200" s="42">
        <v>113778011</v>
      </c>
      <c r="L200" s="77">
        <v>11.081239999999999</v>
      </c>
      <c r="M200" s="42">
        <v>2247497</v>
      </c>
      <c r="N200" s="77">
        <v>3.0033400000000001</v>
      </c>
      <c r="O200" s="41">
        <f>ROUND((+K200*L200+M200*N200)/1000,5)</f>
        <v>1267551.4442499999</v>
      </c>
      <c r="P200" s="42">
        <v>118361549</v>
      </c>
      <c r="Q200" s="77">
        <v>10.95881</v>
      </c>
      <c r="R200" s="42">
        <v>2323441</v>
      </c>
      <c r="S200" s="77">
        <v>3.00373</v>
      </c>
      <c r="T200" s="41">
        <f>ROUND((+P200*Q200+R200*S200)/1000,5)</f>
        <v>1304080.7162299999</v>
      </c>
      <c r="U200" s="42">
        <f t="shared" ref="U200:U208" si="156">ROUND(+T200+O200+J200,0)</f>
        <v>3735073</v>
      </c>
      <c r="V200" s="43" t="s">
        <v>37</v>
      </c>
      <c r="W200" s="44">
        <f t="shared" ref="W200:W208" si="157">IF(V200="yes",U200,"")</f>
        <v>3735073</v>
      </c>
      <c r="X200" s="45">
        <f t="shared" ref="X200:X208" si="158">IF(V200="yes",W200/W$209,0)</f>
        <v>0.30151352796545877</v>
      </c>
      <c r="Y200" s="44">
        <f t="shared" ref="Y200:Y208" si="159">IF(V200="yes",D200,"")</f>
        <v>6792</v>
      </c>
      <c r="Z200" s="45">
        <f t="shared" ref="Z200:Z208" si="160">IF(V200="yes",Y200/Y$209,0)</f>
        <v>0.51740687133389196</v>
      </c>
      <c r="AA200" s="46">
        <f t="shared" ref="AA200:AA208" si="161">(X200*0.25+Z200*0.75)</f>
        <v>0.46343353549178368</v>
      </c>
      <c r="AB200" s="183">
        <f>ROUND(+AA200*$AB$199,2)</f>
        <v>46.34</v>
      </c>
      <c r="AC200" s="36">
        <v>191</v>
      </c>
      <c r="AD200" s="47" t="e">
        <f>VLOOKUP(B200,#REF!,3,FALSE)</f>
        <v>#REF!</v>
      </c>
      <c r="AE200" s="2" t="e">
        <f t="shared" ref="AE200:AE209" si="162">EXACT(D200,AD200)</f>
        <v>#REF!</v>
      </c>
    </row>
    <row r="201" spans="1:31" x14ac:dyDescent="0.2">
      <c r="A201" s="25">
        <v>15</v>
      </c>
      <c r="B201" s="38" t="s">
        <v>362</v>
      </c>
      <c r="C201" s="72" t="s">
        <v>363</v>
      </c>
      <c r="D201" s="28">
        <v>963</v>
      </c>
      <c r="E201" s="69">
        <v>35431</v>
      </c>
      <c r="F201" s="42">
        <v>9147510</v>
      </c>
      <c r="G201" s="77">
        <v>8.7058499999999999</v>
      </c>
      <c r="H201" s="42">
        <v>947208</v>
      </c>
      <c r="I201" s="77">
        <v>3.0015200000000002</v>
      </c>
      <c r="J201" s="41">
        <f>ROUND((+F201*G201+H201*I201)/1000,5)</f>
        <v>82479.913690000001</v>
      </c>
      <c r="K201" s="42">
        <v>9456681</v>
      </c>
      <c r="L201" s="77">
        <v>8.56907</v>
      </c>
      <c r="M201" s="42">
        <v>253349</v>
      </c>
      <c r="N201" s="77">
        <v>2.9998100000000001</v>
      </c>
      <c r="O201" s="41">
        <f>ROUND((+K201*L201+M201*N201)/1000,5)</f>
        <v>81794.960319999998</v>
      </c>
      <c r="P201" s="42">
        <v>9970406</v>
      </c>
      <c r="Q201" s="77">
        <v>8.6495800000000003</v>
      </c>
      <c r="R201" s="42">
        <v>263263</v>
      </c>
      <c r="S201" s="77">
        <v>3.0037500000000001</v>
      </c>
      <c r="T201" s="41">
        <f>ROUND((+P201*Q201+R201*S201)/1000,5)</f>
        <v>87030.600569999995</v>
      </c>
      <c r="U201" s="42">
        <f t="shared" si="156"/>
        <v>251305</v>
      </c>
      <c r="V201" s="43" t="s">
        <v>37</v>
      </c>
      <c r="W201" s="44">
        <f t="shared" si="157"/>
        <v>251305</v>
      </c>
      <c r="X201" s="45">
        <f t="shared" si="158"/>
        <v>2.0286579979925324E-2</v>
      </c>
      <c r="Y201" s="44">
        <f t="shared" si="159"/>
        <v>963</v>
      </c>
      <c r="Z201" s="45">
        <f t="shared" si="160"/>
        <v>7.3360249866686975E-2</v>
      </c>
      <c r="AA201" s="46">
        <f t="shared" si="161"/>
        <v>6.0091832394996561E-2</v>
      </c>
      <c r="AB201" s="183">
        <f t="shared" ref="AB201:AB208" si="163">ROUND(+AA201*$AB$199,2)</f>
        <v>6.01</v>
      </c>
      <c r="AC201" s="36">
        <v>192</v>
      </c>
      <c r="AD201" s="47" t="e">
        <f>VLOOKUP(B201,#REF!,3,FALSE)</f>
        <v>#REF!</v>
      </c>
      <c r="AE201" s="2" t="e">
        <f t="shared" si="162"/>
        <v>#REF!</v>
      </c>
    </row>
    <row r="202" spans="1:31" x14ac:dyDescent="0.2">
      <c r="A202" s="25">
        <v>15</v>
      </c>
      <c r="B202" s="38" t="s">
        <v>364</v>
      </c>
      <c r="C202" s="72" t="s">
        <v>365</v>
      </c>
      <c r="D202" s="28">
        <v>994</v>
      </c>
      <c r="E202" s="69">
        <v>35431</v>
      </c>
      <c r="F202" s="42">
        <v>11327336</v>
      </c>
      <c r="G202" s="77">
        <v>11.26341</v>
      </c>
      <c r="H202" s="42">
        <v>19705</v>
      </c>
      <c r="I202" s="77">
        <v>2.9941599999999999</v>
      </c>
      <c r="J202" s="41">
        <f t="shared" ref="J202:J207" si="164">ROUND((+F202*G202+H202*I202)/1000,0)</f>
        <v>127643</v>
      </c>
      <c r="K202" s="42">
        <v>12028048</v>
      </c>
      <c r="L202" s="77">
        <v>9.7370099999999997</v>
      </c>
      <c r="M202" s="42">
        <v>20619</v>
      </c>
      <c r="N202" s="77">
        <v>3.0037500000000001</v>
      </c>
      <c r="O202" s="41">
        <f>ROUND((+K202*L202+M202*N202)/1000,0)</f>
        <v>117179</v>
      </c>
      <c r="P202" s="42">
        <v>12695036</v>
      </c>
      <c r="Q202" s="77">
        <v>9.5935000000000006</v>
      </c>
      <c r="R202" s="42">
        <v>21454</v>
      </c>
      <c r="S202" s="77">
        <v>2.9831300000000001</v>
      </c>
      <c r="T202" s="41">
        <f>ROUND((+P202*Q202+R202*S202)/1000,0)</f>
        <v>121854</v>
      </c>
      <c r="U202" s="42">
        <f t="shared" si="156"/>
        <v>366676</v>
      </c>
      <c r="V202" s="43" t="s">
        <v>37</v>
      </c>
      <c r="W202" s="44">
        <f t="shared" si="157"/>
        <v>366676</v>
      </c>
      <c r="X202" s="45">
        <f t="shared" si="158"/>
        <v>2.9599896542922336E-2</v>
      </c>
      <c r="Y202" s="44">
        <f t="shared" si="159"/>
        <v>994</v>
      </c>
      <c r="Z202" s="45">
        <f t="shared" si="160"/>
        <v>7.5721794774129658E-2</v>
      </c>
      <c r="AA202" s="46">
        <f t="shared" si="161"/>
        <v>6.4191320216327827E-2</v>
      </c>
      <c r="AB202" s="183">
        <f t="shared" si="163"/>
        <v>6.42</v>
      </c>
      <c r="AC202" s="36">
        <v>193</v>
      </c>
      <c r="AD202" s="47" t="e">
        <f>VLOOKUP(B202,#REF!,3,FALSE)</f>
        <v>#REF!</v>
      </c>
      <c r="AE202" s="2" t="e">
        <f t="shared" si="162"/>
        <v>#REF!</v>
      </c>
    </row>
    <row r="203" spans="1:31" x14ac:dyDescent="0.2">
      <c r="A203" s="25">
        <v>15</v>
      </c>
      <c r="B203" s="38" t="s">
        <v>366</v>
      </c>
      <c r="C203" s="72" t="s">
        <v>367</v>
      </c>
      <c r="D203" s="28">
        <v>357</v>
      </c>
      <c r="E203" s="69">
        <v>35431</v>
      </c>
      <c r="F203" s="42">
        <v>2509468</v>
      </c>
      <c r="G203" s="77">
        <v>9.5784000000000002</v>
      </c>
      <c r="H203" s="42">
        <v>18838</v>
      </c>
      <c r="I203" s="77">
        <v>3.0037500000000001</v>
      </c>
      <c r="J203" s="41">
        <f t="shared" si="164"/>
        <v>24093</v>
      </c>
      <c r="K203" s="42">
        <v>2665049</v>
      </c>
      <c r="L203" s="77">
        <v>9.3806499999999993</v>
      </c>
      <c r="M203" s="42">
        <v>19803</v>
      </c>
      <c r="N203" s="77">
        <v>2.8783500000000002</v>
      </c>
      <c r="O203" s="41">
        <f>ROUND((+K203*L203+M203*N203)/1000,0)</f>
        <v>25057</v>
      </c>
      <c r="P203" s="42">
        <v>3025475</v>
      </c>
      <c r="Q203" s="77">
        <v>8.2616399999999999</v>
      </c>
      <c r="R203" s="42">
        <v>20605</v>
      </c>
      <c r="S203" s="77">
        <v>3.0037500000000001</v>
      </c>
      <c r="T203" s="41">
        <f>ROUND((+P203*Q203+R203*S203)/1000,0)</f>
        <v>25057</v>
      </c>
      <c r="U203" s="42">
        <f t="shared" si="156"/>
        <v>74207</v>
      </c>
      <c r="V203" s="43" t="s">
        <v>37</v>
      </c>
      <c r="W203" s="44">
        <f t="shared" si="157"/>
        <v>74207</v>
      </c>
      <c r="X203" s="45">
        <f t="shared" si="158"/>
        <v>5.9903553075757281E-3</v>
      </c>
      <c r="Y203" s="44">
        <f t="shared" si="159"/>
        <v>357</v>
      </c>
      <c r="Z203" s="45">
        <f t="shared" si="160"/>
        <v>2.719585586958178E-2</v>
      </c>
      <c r="AA203" s="46">
        <f t="shared" si="161"/>
        <v>2.1894480729080266E-2</v>
      </c>
      <c r="AB203" s="183">
        <f t="shared" si="163"/>
        <v>2.19</v>
      </c>
      <c r="AC203" s="36">
        <v>194</v>
      </c>
      <c r="AD203" s="47" t="e">
        <f>VLOOKUP(B203,#REF!,3,FALSE)</f>
        <v>#REF!</v>
      </c>
      <c r="AE203" s="2" t="e">
        <f t="shared" si="162"/>
        <v>#REF!</v>
      </c>
    </row>
    <row r="204" spans="1:31" x14ac:dyDescent="0.2">
      <c r="A204" s="25">
        <v>15</v>
      </c>
      <c r="B204" s="38" t="s">
        <v>368</v>
      </c>
      <c r="C204" s="72" t="s">
        <v>369</v>
      </c>
      <c r="D204" s="28">
        <v>251</v>
      </c>
      <c r="E204" s="69">
        <v>35431</v>
      </c>
      <c r="F204" s="42">
        <v>2511808</v>
      </c>
      <c r="G204" s="77">
        <v>10.943770000000001</v>
      </c>
      <c r="H204" s="42">
        <v>93814</v>
      </c>
      <c r="I204" s="77">
        <v>2.9846300000000001</v>
      </c>
      <c r="J204" s="41">
        <f t="shared" si="164"/>
        <v>27769</v>
      </c>
      <c r="K204" s="42">
        <v>2645949</v>
      </c>
      <c r="L204" s="77">
        <v>10.51797</v>
      </c>
      <c r="M204" s="42">
        <v>99563</v>
      </c>
      <c r="N204" s="77">
        <v>2.99308</v>
      </c>
      <c r="O204" s="41">
        <f>ROUND((+K204*L204+M204*N204)/1000,0)</f>
        <v>28128</v>
      </c>
      <c r="P204" s="42">
        <v>2925414</v>
      </c>
      <c r="Q204" s="77">
        <v>9.9455500000000008</v>
      </c>
      <c r="R204" s="42">
        <v>103595</v>
      </c>
      <c r="S204" s="77">
        <v>2.9924200000000001</v>
      </c>
      <c r="T204" s="41">
        <f>ROUND((+P204*Q204+R204*S204)/1000,0)</f>
        <v>29405</v>
      </c>
      <c r="U204" s="42">
        <f t="shared" si="156"/>
        <v>85302</v>
      </c>
      <c r="V204" s="43" t="s">
        <v>37</v>
      </c>
      <c r="W204" s="44">
        <f t="shared" si="157"/>
        <v>85302</v>
      </c>
      <c r="X204" s="45">
        <f t="shared" si="158"/>
        <v>6.8859984697781174E-3</v>
      </c>
      <c r="Y204" s="44">
        <f t="shared" si="159"/>
        <v>251</v>
      </c>
      <c r="Z204" s="45">
        <f t="shared" si="160"/>
        <v>1.9120895863487468E-2</v>
      </c>
      <c r="AA204" s="46">
        <f t="shared" si="161"/>
        <v>1.606217151506013E-2</v>
      </c>
      <c r="AB204" s="183">
        <f t="shared" si="163"/>
        <v>1.61</v>
      </c>
      <c r="AC204" s="36">
        <v>195</v>
      </c>
      <c r="AD204" s="47" t="e">
        <f>VLOOKUP(B204,#REF!,3,FALSE)</f>
        <v>#REF!</v>
      </c>
      <c r="AE204" s="2" t="e">
        <f t="shared" si="162"/>
        <v>#REF!</v>
      </c>
    </row>
    <row r="205" spans="1:31" x14ac:dyDescent="0.2">
      <c r="A205" s="25">
        <v>15</v>
      </c>
      <c r="B205" s="38" t="s">
        <v>370</v>
      </c>
      <c r="C205" s="72" t="s">
        <v>371</v>
      </c>
      <c r="D205" s="49">
        <v>110</v>
      </c>
      <c r="E205" s="69">
        <v>35431</v>
      </c>
      <c r="F205" s="42">
        <v>1019562</v>
      </c>
      <c r="G205" s="77">
        <v>8.0622799999999994</v>
      </c>
      <c r="H205" s="42">
        <v>171657</v>
      </c>
      <c r="I205" s="77">
        <v>3.0037500000000001</v>
      </c>
      <c r="J205" s="41">
        <f t="shared" si="164"/>
        <v>8736</v>
      </c>
      <c r="K205" s="42">
        <v>1106883</v>
      </c>
      <c r="L205" s="77">
        <v>8.0704100000000007</v>
      </c>
      <c r="M205" s="42">
        <v>169422</v>
      </c>
      <c r="N205" s="77">
        <v>3.0037500000000001</v>
      </c>
      <c r="O205" s="41">
        <f>ROUND((+K205*L205+M205*N205)/1000,5)</f>
        <v>9441.9009600000009</v>
      </c>
      <c r="P205" s="42">
        <v>1198928</v>
      </c>
      <c r="Q205" s="77">
        <v>8.0922300000000007</v>
      </c>
      <c r="R205" s="42">
        <v>176283</v>
      </c>
      <c r="S205" s="77">
        <v>3.0037500000000001</v>
      </c>
      <c r="T205" s="41">
        <f>ROUND((+P205*Q205+R205*S205)/1000,5)</f>
        <v>10231.511189999999</v>
      </c>
      <c r="U205" s="42">
        <f t="shared" si="156"/>
        <v>28409</v>
      </c>
      <c r="V205" s="43" t="s">
        <v>37</v>
      </c>
      <c r="W205" s="44">
        <f t="shared" si="157"/>
        <v>28409</v>
      </c>
      <c r="X205" s="45">
        <f t="shared" si="158"/>
        <v>2.2933146998654961E-3</v>
      </c>
      <c r="Y205" s="44">
        <f t="shared" si="159"/>
        <v>110</v>
      </c>
      <c r="Z205" s="45">
        <f t="shared" si="160"/>
        <v>8.3796754780223973E-3</v>
      </c>
      <c r="AA205" s="46">
        <f t="shared" si="161"/>
        <v>6.8580852834831726E-3</v>
      </c>
      <c r="AB205" s="183">
        <f t="shared" si="163"/>
        <v>0.69</v>
      </c>
      <c r="AC205" s="36">
        <v>196</v>
      </c>
      <c r="AD205" s="47" t="e">
        <f>VLOOKUP(B205,#REF!,3,FALSE)</f>
        <v>#REF!</v>
      </c>
      <c r="AE205" s="2" t="e">
        <f t="shared" si="162"/>
        <v>#REF!</v>
      </c>
    </row>
    <row r="206" spans="1:31" x14ac:dyDescent="0.2">
      <c r="A206" s="25">
        <v>15</v>
      </c>
      <c r="B206" s="38" t="s">
        <v>372</v>
      </c>
      <c r="C206" s="72" t="s">
        <v>373</v>
      </c>
      <c r="D206" s="28">
        <v>359</v>
      </c>
      <c r="E206" s="69">
        <v>35431</v>
      </c>
      <c r="F206" s="42">
        <v>3268070</v>
      </c>
      <c r="G206" s="77">
        <v>9.0029699999999995</v>
      </c>
      <c r="H206" s="42">
        <v>113650</v>
      </c>
      <c r="I206" s="77">
        <v>3.0004400000000002</v>
      </c>
      <c r="J206" s="41">
        <f t="shared" si="164"/>
        <v>29763</v>
      </c>
      <c r="K206" s="42">
        <v>3474217</v>
      </c>
      <c r="L206" s="77">
        <v>9.4044600000000003</v>
      </c>
      <c r="M206" s="42">
        <v>119550</v>
      </c>
      <c r="N206" s="77">
        <v>3.0029300000000001</v>
      </c>
      <c r="O206" s="41">
        <f>ROUND((+K206*L206+M206*N206)/1000,0)</f>
        <v>33032</v>
      </c>
      <c r="P206" s="42">
        <v>3653822</v>
      </c>
      <c r="Q206" s="77">
        <v>15.38552</v>
      </c>
      <c r="R206" s="42">
        <v>124391</v>
      </c>
      <c r="S206" s="77">
        <v>2.9744899999999999</v>
      </c>
      <c r="T206" s="41">
        <f>ROUND((+P206*Q206+R206*S206)/1000,0)</f>
        <v>56586</v>
      </c>
      <c r="U206" s="42">
        <f t="shared" si="156"/>
        <v>119381</v>
      </c>
      <c r="V206" s="43" t="s">
        <v>37</v>
      </c>
      <c r="W206" s="44">
        <f t="shared" si="157"/>
        <v>119381</v>
      </c>
      <c r="X206" s="45">
        <f t="shared" si="158"/>
        <v>9.6370235553748032E-3</v>
      </c>
      <c r="Y206" s="44">
        <f t="shared" si="159"/>
        <v>359</v>
      </c>
      <c r="Z206" s="45">
        <f t="shared" si="160"/>
        <v>2.7348213605545822E-2</v>
      </c>
      <c r="AA206" s="46">
        <f t="shared" si="161"/>
        <v>2.292041609300307E-2</v>
      </c>
      <c r="AB206" s="183">
        <f t="shared" si="163"/>
        <v>2.29</v>
      </c>
      <c r="AC206" s="36">
        <v>197</v>
      </c>
      <c r="AD206" s="47" t="e">
        <f>VLOOKUP(B206,#REF!,3,FALSE)</f>
        <v>#REF!</v>
      </c>
      <c r="AE206" s="2" t="e">
        <f t="shared" si="162"/>
        <v>#REF!</v>
      </c>
    </row>
    <row r="207" spans="1:31" x14ac:dyDescent="0.2">
      <c r="A207" s="25">
        <v>15</v>
      </c>
      <c r="B207" s="38" t="s">
        <v>374</v>
      </c>
      <c r="C207" s="72" t="s">
        <v>375</v>
      </c>
      <c r="D207" s="28">
        <v>91</v>
      </c>
      <c r="E207" s="69">
        <v>35431</v>
      </c>
      <c r="F207" s="42">
        <v>989973</v>
      </c>
      <c r="G207" s="77">
        <v>8.1</v>
      </c>
      <c r="H207" s="42">
        <v>39604</v>
      </c>
      <c r="I207" s="77">
        <v>0</v>
      </c>
      <c r="J207" s="41">
        <f t="shared" si="164"/>
        <v>8019</v>
      </c>
      <c r="K207" s="42">
        <v>1057726</v>
      </c>
      <c r="L207" s="77">
        <v>7.9415699999999996</v>
      </c>
      <c r="M207" s="42">
        <v>47596</v>
      </c>
      <c r="N207" s="77">
        <v>0</v>
      </c>
      <c r="O207" s="41">
        <f>ROUND((+K207*L207+M207*N207)/1000,0)</f>
        <v>8400</v>
      </c>
      <c r="P207" s="42">
        <v>1140096</v>
      </c>
      <c r="Q207" s="77">
        <v>19.48432</v>
      </c>
      <c r="R207" s="42">
        <v>49525</v>
      </c>
      <c r="S207" s="77">
        <v>0</v>
      </c>
      <c r="T207" s="41">
        <f>ROUND((+P207*Q207+R207*S207)/1000,0)</f>
        <v>22214</v>
      </c>
      <c r="U207" s="42">
        <f t="shared" si="156"/>
        <v>38633</v>
      </c>
      <c r="V207" s="43" t="s">
        <v>37</v>
      </c>
      <c r="W207" s="44">
        <f t="shared" si="157"/>
        <v>38633</v>
      </c>
      <c r="X207" s="45">
        <f t="shared" si="158"/>
        <v>3.1186464430252281E-3</v>
      </c>
      <c r="Y207" s="44">
        <f t="shared" si="159"/>
        <v>91</v>
      </c>
      <c r="Z207" s="45">
        <f t="shared" si="160"/>
        <v>6.9322769863639829E-3</v>
      </c>
      <c r="AA207" s="46">
        <f t="shared" si="161"/>
        <v>5.9788693505292935E-3</v>
      </c>
      <c r="AB207" s="183">
        <f t="shared" si="163"/>
        <v>0.6</v>
      </c>
      <c r="AC207" s="36">
        <v>198</v>
      </c>
      <c r="AD207" s="47" t="e">
        <f>VLOOKUP(B207,#REF!,3,FALSE)</f>
        <v>#REF!</v>
      </c>
      <c r="AE207" s="2" t="e">
        <f t="shared" si="162"/>
        <v>#REF!</v>
      </c>
    </row>
    <row r="208" spans="1:31" x14ac:dyDescent="0.2">
      <c r="A208" s="25">
        <v>15</v>
      </c>
      <c r="B208" s="38" t="s">
        <v>376</v>
      </c>
      <c r="C208" s="39" t="s">
        <v>51</v>
      </c>
      <c r="D208" s="28">
        <v>3210</v>
      </c>
      <c r="E208" s="69">
        <v>35704</v>
      </c>
      <c r="F208" s="30"/>
      <c r="G208" s="70"/>
      <c r="H208" s="41"/>
      <c r="I208" s="70"/>
      <c r="J208" s="42">
        <v>2272948</v>
      </c>
      <c r="K208" s="42"/>
      <c r="L208" s="50"/>
      <c r="M208" s="42"/>
      <c r="N208" s="50"/>
      <c r="O208" s="42">
        <v>2425215</v>
      </c>
      <c r="P208" s="42"/>
      <c r="Q208" s="77"/>
      <c r="R208" s="42"/>
      <c r="S208" s="77"/>
      <c r="T208" s="42">
        <v>2990597</v>
      </c>
      <c r="U208" s="42">
        <f t="shared" si="156"/>
        <v>7688760</v>
      </c>
      <c r="V208" s="43" t="s">
        <v>37</v>
      </c>
      <c r="W208" s="44">
        <f t="shared" si="157"/>
        <v>7688760</v>
      </c>
      <c r="X208" s="45">
        <f t="shared" si="158"/>
        <v>0.62067465703607416</v>
      </c>
      <c r="Y208" s="44">
        <f t="shared" si="159"/>
        <v>3210</v>
      </c>
      <c r="Z208" s="45">
        <f t="shared" si="160"/>
        <v>0.24453416622228993</v>
      </c>
      <c r="AA208" s="46">
        <f t="shared" si="161"/>
        <v>0.33856928892573601</v>
      </c>
      <c r="AB208" s="183">
        <f t="shared" si="163"/>
        <v>33.86</v>
      </c>
      <c r="AC208" s="36">
        <v>199</v>
      </c>
      <c r="AD208" s="47" t="e">
        <f>VLOOKUP(B208,#REF!,3,FALSE)</f>
        <v>#REF!</v>
      </c>
      <c r="AE208" s="2" t="e">
        <f t="shared" si="162"/>
        <v>#REF!</v>
      </c>
    </row>
    <row r="209" spans="1:31" x14ac:dyDescent="0.2">
      <c r="A209" s="25">
        <v>15</v>
      </c>
      <c r="B209" s="51" t="s">
        <v>377</v>
      </c>
      <c r="C209" s="52" t="s">
        <v>378</v>
      </c>
      <c r="D209" s="53">
        <f>SUBTOTAL(9,D200:D208)</f>
        <v>13127</v>
      </c>
      <c r="E209" s="69"/>
      <c r="F209" s="55"/>
      <c r="G209" s="56"/>
      <c r="H209" s="55"/>
      <c r="I209" s="56"/>
      <c r="J209" s="57">
        <f>SUBTOTAL(9,J200:J208)</f>
        <v>3744891.3994500004</v>
      </c>
      <c r="K209" s="58"/>
      <c r="L209" s="59"/>
      <c r="M209" s="58"/>
      <c r="N209" s="59"/>
      <c r="O209" s="57">
        <f>SUBTOTAL(9,O200:O208)</f>
        <v>3995799.30553</v>
      </c>
      <c r="P209" s="57"/>
      <c r="Q209" s="60"/>
      <c r="R209" s="57"/>
      <c r="S209" s="60"/>
      <c r="T209" s="57">
        <f>SUBTOTAL(9,T200:T208)</f>
        <v>4647055.8279900001</v>
      </c>
      <c r="U209" s="57">
        <f>SUBTOTAL(9,U200:U208)</f>
        <v>12387746</v>
      </c>
      <c r="V209" s="43"/>
      <c r="W209" s="61">
        <f t="shared" ref="W209:AB209" si="165">SUBTOTAL(9,W200:W208)</f>
        <v>12387746</v>
      </c>
      <c r="X209" s="62">
        <f t="shared" si="165"/>
        <v>1</v>
      </c>
      <c r="Y209" s="61">
        <f t="shared" si="165"/>
        <v>13127</v>
      </c>
      <c r="Z209" s="62">
        <f t="shared" si="165"/>
        <v>1</v>
      </c>
      <c r="AA209" s="63">
        <f t="shared" si="165"/>
        <v>1</v>
      </c>
      <c r="AB209" s="64">
        <f t="shared" si="165"/>
        <v>100.00999999999999</v>
      </c>
      <c r="AC209" s="36">
        <v>200</v>
      </c>
      <c r="AD209" s="47" t="e">
        <f>VLOOKUP(B209,#REF!,3,FALSE)</f>
        <v>#REF!</v>
      </c>
      <c r="AE209" s="2" t="e">
        <f t="shared" si="162"/>
        <v>#REF!</v>
      </c>
    </row>
    <row r="210" spans="1:31" ht="13.5" thickBot="1" x14ac:dyDescent="0.25">
      <c r="A210" s="25">
        <v>15</v>
      </c>
      <c r="B210" s="51"/>
      <c r="C210" s="52"/>
      <c r="D210" s="53" t="s">
        <v>54</v>
      </c>
      <c r="E210" s="54">
        <f>COUNTIF(E200:E208,"&gt;0.0")</f>
        <v>9</v>
      </c>
      <c r="F210" s="55"/>
      <c r="G210" s="56"/>
      <c r="H210" s="55"/>
      <c r="I210" s="56"/>
      <c r="J210" s="57"/>
      <c r="K210" s="58"/>
      <c r="L210" s="59"/>
      <c r="M210" s="58"/>
      <c r="N210" s="59"/>
      <c r="O210" s="57"/>
      <c r="P210" s="57"/>
      <c r="Q210" s="60"/>
      <c r="R210" s="57"/>
      <c r="S210" s="60"/>
      <c r="T210" s="57"/>
      <c r="U210" s="42"/>
      <c r="V210" s="43"/>
      <c r="W210" s="44"/>
      <c r="X210" s="45"/>
      <c r="Y210" s="44"/>
      <c r="Z210" s="45"/>
      <c r="AA210" s="46"/>
      <c r="AB210" s="183"/>
      <c r="AC210" s="36">
        <v>201</v>
      </c>
      <c r="AD210" s="47"/>
    </row>
    <row r="211" spans="1:31" ht="15.75" thickBot="1" x14ac:dyDescent="0.3">
      <c r="A211" s="25">
        <v>16</v>
      </c>
      <c r="B211" s="78" t="s">
        <v>379</v>
      </c>
      <c r="C211" s="72"/>
      <c r="D211" s="28"/>
      <c r="E211" s="69"/>
      <c r="F211" s="41"/>
      <c r="G211" s="70"/>
      <c r="H211" s="41"/>
      <c r="I211" s="70"/>
      <c r="J211" s="42"/>
      <c r="K211" s="42"/>
      <c r="L211" s="50"/>
      <c r="M211" s="42"/>
      <c r="N211" s="50"/>
      <c r="O211" s="42"/>
      <c r="P211" s="42"/>
      <c r="Q211" s="77"/>
      <c r="R211" s="42"/>
      <c r="S211" s="77"/>
      <c r="T211" s="42"/>
      <c r="U211" s="42"/>
      <c r="V211" s="43"/>
      <c r="W211" s="33"/>
      <c r="X211" s="34"/>
      <c r="Y211" s="33"/>
      <c r="Z211" s="34"/>
      <c r="AA211" s="35"/>
      <c r="AB211" s="184">
        <v>100</v>
      </c>
      <c r="AC211" s="36">
        <v>202</v>
      </c>
      <c r="AD211" s="47"/>
    </row>
    <row r="212" spans="1:31" x14ac:dyDescent="0.2">
      <c r="A212" s="25">
        <v>16</v>
      </c>
      <c r="B212" s="38" t="s">
        <v>380</v>
      </c>
      <c r="C212" s="72" t="s">
        <v>381</v>
      </c>
      <c r="D212" s="28">
        <v>3149</v>
      </c>
      <c r="E212" s="69">
        <v>38899</v>
      </c>
      <c r="F212" s="42">
        <v>45105982</v>
      </c>
      <c r="G212" s="77">
        <v>8.00014</v>
      </c>
      <c r="H212" s="42">
        <v>270776</v>
      </c>
      <c r="I212" s="77">
        <v>3.0024799999999998</v>
      </c>
      <c r="J212" s="41">
        <f t="shared" ref="J212:J220" si="166">ROUND((+F212*G212+H212*I212)/1000,0)</f>
        <v>361667</v>
      </c>
      <c r="K212" s="42">
        <v>46746683</v>
      </c>
      <c r="L212" s="92">
        <v>7.9294599999999997</v>
      </c>
      <c r="M212" s="42">
        <v>289056</v>
      </c>
      <c r="N212" s="77">
        <v>3.0037500000000001</v>
      </c>
      <c r="O212" s="41">
        <f t="shared" ref="O212:O220" si="167">ROUND((+K212*L212+M212*N212)/1000,0)</f>
        <v>371544</v>
      </c>
      <c r="P212" s="42">
        <v>48628899</v>
      </c>
      <c r="Q212" s="77">
        <v>7.6799799999999996</v>
      </c>
      <c r="R212" s="42">
        <v>294696</v>
      </c>
      <c r="S212" s="77">
        <v>3.0037500000000001</v>
      </c>
      <c r="T212" s="41">
        <f t="shared" ref="T212:T220" si="168">ROUND((+P212*Q212+R212*S212)/1000,0)</f>
        <v>374354</v>
      </c>
      <c r="U212" s="42">
        <f t="shared" ref="U212:U221" si="169">ROUND(+T212+O212+J212,0)</f>
        <v>1107565</v>
      </c>
      <c r="V212" s="43" t="s">
        <v>37</v>
      </c>
      <c r="W212" s="44">
        <f t="shared" ref="W212:W221" si="170">IF(V212="yes",U212,"")</f>
        <v>1107565</v>
      </c>
      <c r="X212" s="45">
        <f t="shared" ref="X212:X221" si="171">IF(V212="yes",W212/W$222,0)</f>
        <v>8.8380205208787671E-2</v>
      </c>
      <c r="Y212" s="44">
        <f t="shared" ref="Y212:Y221" si="172">IF(V212="yes",D212,"")</f>
        <v>3149</v>
      </c>
      <c r="Z212" s="45">
        <f t="shared" ref="Z212:Z221" si="173">IF(V212="yes",Y212/Y$222,0)</f>
        <v>0.17022541759014001</v>
      </c>
      <c r="AA212" s="46">
        <f t="shared" ref="AA212:AA221" si="174">(X212*0.25+Z212*0.75)</f>
        <v>0.14976411449480193</v>
      </c>
      <c r="AB212" s="183">
        <f>ROUND(+AA212*$AB$211,2)</f>
        <v>14.98</v>
      </c>
      <c r="AC212" s="36">
        <v>203</v>
      </c>
      <c r="AD212" s="47" t="e">
        <f>VLOOKUP(B212,#REF!,3,FALSE)</f>
        <v>#REF!</v>
      </c>
      <c r="AE212" s="2" t="e">
        <f t="shared" ref="AE212:AE222" si="175">EXACT(D212,AD212)</f>
        <v>#REF!</v>
      </c>
    </row>
    <row r="213" spans="1:31" x14ac:dyDescent="0.2">
      <c r="A213" s="25">
        <v>16</v>
      </c>
      <c r="B213" s="38" t="s">
        <v>382</v>
      </c>
      <c r="C213" s="89" t="s">
        <v>383</v>
      </c>
      <c r="D213" s="28">
        <v>1677</v>
      </c>
      <c r="E213" s="69">
        <v>38899</v>
      </c>
      <c r="F213" s="42">
        <v>22324942</v>
      </c>
      <c r="G213" s="77">
        <v>8.1795600000000004</v>
      </c>
      <c r="H213" s="42">
        <v>81206</v>
      </c>
      <c r="I213" s="77">
        <v>0</v>
      </c>
      <c r="J213" s="41">
        <f t="shared" si="166"/>
        <v>182608</v>
      </c>
      <c r="K213" s="42">
        <v>23772768</v>
      </c>
      <c r="L213" s="92">
        <v>7.6051700000000002</v>
      </c>
      <c r="M213" s="42">
        <v>90819</v>
      </c>
      <c r="N213" s="77">
        <v>0</v>
      </c>
      <c r="O213" s="41">
        <f t="shared" si="167"/>
        <v>180796</v>
      </c>
      <c r="P213" s="42">
        <v>25173466</v>
      </c>
      <c r="Q213" s="77">
        <v>8.0067199999999996</v>
      </c>
      <c r="R213" s="42">
        <v>94495</v>
      </c>
      <c r="S213" s="77">
        <v>0</v>
      </c>
      <c r="T213" s="41">
        <f t="shared" si="168"/>
        <v>201557</v>
      </c>
      <c r="U213" s="42">
        <f t="shared" si="169"/>
        <v>564961</v>
      </c>
      <c r="V213" s="43" t="s">
        <v>37</v>
      </c>
      <c r="W213" s="44">
        <f t="shared" si="170"/>
        <v>564961</v>
      </c>
      <c r="X213" s="45">
        <f t="shared" si="171"/>
        <v>4.5082111763157823E-2</v>
      </c>
      <c r="Y213" s="44">
        <f t="shared" si="172"/>
        <v>1677</v>
      </c>
      <c r="Z213" s="45">
        <f t="shared" si="173"/>
        <v>9.0653548840477868E-2</v>
      </c>
      <c r="AA213" s="46">
        <f t="shared" si="174"/>
        <v>7.9260689571147847E-2</v>
      </c>
      <c r="AB213" s="183">
        <f t="shared" ref="AB213:AB221" si="176">ROUND(+AA213*$AB$211,2)</f>
        <v>7.93</v>
      </c>
      <c r="AC213" s="36">
        <v>204</v>
      </c>
      <c r="AD213" s="47" t="e">
        <f>VLOOKUP(B213,#REF!,3,FALSE)</f>
        <v>#REF!</v>
      </c>
      <c r="AE213" s="2" t="e">
        <f t="shared" si="175"/>
        <v>#REF!</v>
      </c>
    </row>
    <row r="214" spans="1:31" x14ac:dyDescent="0.2">
      <c r="A214" s="25">
        <v>16</v>
      </c>
      <c r="B214" s="38" t="s">
        <v>384</v>
      </c>
      <c r="C214" s="72" t="s">
        <v>385</v>
      </c>
      <c r="D214" s="28">
        <v>1020</v>
      </c>
      <c r="E214" s="69">
        <v>38899</v>
      </c>
      <c r="F214" s="42">
        <v>11872528</v>
      </c>
      <c r="G214" s="77">
        <v>9.9135600000000004</v>
      </c>
      <c r="H214" s="42">
        <v>162079</v>
      </c>
      <c r="I214" s="77">
        <v>2.9985400000000002</v>
      </c>
      <c r="J214" s="41">
        <f t="shared" si="166"/>
        <v>118185</v>
      </c>
      <c r="K214" s="42">
        <v>12276011</v>
      </c>
      <c r="L214" s="92">
        <v>9.2679200000000002</v>
      </c>
      <c r="M214" s="42">
        <v>167655</v>
      </c>
      <c r="N214" s="77">
        <v>3.0037500000000001</v>
      </c>
      <c r="O214" s="41">
        <f t="shared" si="167"/>
        <v>114277</v>
      </c>
      <c r="P214" s="42">
        <v>12960695</v>
      </c>
      <c r="Q214" s="77">
        <v>9.4352999999999998</v>
      </c>
      <c r="R214" s="42">
        <v>165720</v>
      </c>
      <c r="S214" s="77">
        <v>3.0037500000000001</v>
      </c>
      <c r="T214" s="41">
        <f t="shared" si="168"/>
        <v>122786</v>
      </c>
      <c r="U214" s="42">
        <f t="shared" si="169"/>
        <v>355248</v>
      </c>
      <c r="V214" s="43" t="s">
        <v>37</v>
      </c>
      <c r="W214" s="44">
        <f t="shared" si="170"/>
        <v>355248</v>
      </c>
      <c r="X214" s="45">
        <f t="shared" si="171"/>
        <v>2.8347673626388886E-2</v>
      </c>
      <c r="Y214" s="44">
        <f t="shared" si="172"/>
        <v>1020</v>
      </c>
      <c r="Z214" s="45">
        <f t="shared" si="173"/>
        <v>5.5138115573814803E-2</v>
      </c>
      <c r="AA214" s="46">
        <f t="shared" si="174"/>
        <v>4.8440505086958317E-2</v>
      </c>
      <c r="AB214" s="183">
        <f t="shared" si="176"/>
        <v>4.84</v>
      </c>
      <c r="AC214" s="36">
        <v>205</v>
      </c>
      <c r="AD214" s="47" t="e">
        <f>VLOOKUP(B214,#REF!,3,FALSE)</f>
        <v>#REF!</v>
      </c>
      <c r="AE214" s="2" t="e">
        <f t="shared" si="175"/>
        <v>#REF!</v>
      </c>
    </row>
    <row r="215" spans="1:31" x14ac:dyDescent="0.2">
      <c r="A215" s="25">
        <v>16</v>
      </c>
      <c r="B215" s="38" t="s">
        <v>386</v>
      </c>
      <c r="C215" s="73" t="s">
        <v>387</v>
      </c>
      <c r="D215" s="28">
        <v>2409</v>
      </c>
      <c r="E215" s="69">
        <v>40725</v>
      </c>
      <c r="F215" s="42">
        <v>20530838</v>
      </c>
      <c r="G215" s="77">
        <v>8.7897499999999997</v>
      </c>
      <c r="H215" s="42">
        <v>195703</v>
      </c>
      <c r="I215" s="77">
        <v>0</v>
      </c>
      <c r="J215" s="41">
        <f t="shared" si="166"/>
        <v>180461</v>
      </c>
      <c r="K215" s="42">
        <v>21796265</v>
      </c>
      <c r="L215" s="92">
        <v>8.4946699999999993</v>
      </c>
      <c r="M215" s="42">
        <v>208042</v>
      </c>
      <c r="N215" s="77">
        <v>0</v>
      </c>
      <c r="O215" s="41">
        <f t="shared" si="167"/>
        <v>185152</v>
      </c>
      <c r="P215" s="42">
        <v>22928891</v>
      </c>
      <c r="Q215" s="77">
        <v>8.1280900000000003</v>
      </c>
      <c r="R215" s="42">
        <v>216464</v>
      </c>
      <c r="S215" s="77">
        <v>0</v>
      </c>
      <c r="T215" s="41">
        <f t="shared" si="168"/>
        <v>186368</v>
      </c>
      <c r="U215" s="42">
        <f t="shared" si="169"/>
        <v>551981</v>
      </c>
      <c r="V215" s="43" t="s">
        <v>37</v>
      </c>
      <c r="W215" s="44">
        <f t="shared" si="170"/>
        <v>551981</v>
      </c>
      <c r="X215" s="45">
        <f t="shared" si="171"/>
        <v>4.4046348567670368E-2</v>
      </c>
      <c r="Y215" s="44">
        <f t="shared" si="172"/>
        <v>2409</v>
      </c>
      <c r="Z215" s="45">
        <f t="shared" si="173"/>
        <v>0.13022325531109791</v>
      </c>
      <c r="AA215" s="46">
        <f t="shared" si="174"/>
        <v>0.10867902862524102</v>
      </c>
      <c r="AB215" s="183">
        <f t="shared" si="176"/>
        <v>10.87</v>
      </c>
      <c r="AC215" s="36">
        <v>206</v>
      </c>
      <c r="AD215" s="47" t="e">
        <f>VLOOKUP(B215,#REF!,3,FALSE)</f>
        <v>#REF!</v>
      </c>
      <c r="AE215" s="2" t="e">
        <f t="shared" si="175"/>
        <v>#REF!</v>
      </c>
    </row>
    <row r="216" spans="1:31" x14ac:dyDescent="0.2">
      <c r="A216" s="25">
        <v>16</v>
      </c>
      <c r="B216" s="38" t="s">
        <v>388</v>
      </c>
      <c r="C216" s="72" t="s">
        <v>389</v>
      </c>
      <c r="D216" s="28">
        <v>1039</v>
      </c>
      <c r="E216" s="69">
        <v>38899</v>
      </c>
      <c r="F216" s="42">
        <v>14663806</v>
      </c>
      <c r="G216" s="77">
        <v>6.3195100000000002</v>
      </c>
      <c r="H216" s="42">
        <v>255361</v>
      </c>
      <c r="I216" s="77">
        <v>0</v>
      </c>
      <c r="J216" s="41">
        <f t="shared" si="166"/>
        <v>92668</v>
      </c>
      <c r="K216" s="42">
        <v>15111449</v>
      </c>
      <c r="L216" s="92">
        <v>6.9221700000000004</v>
      </c>
      <c r="M216" s="42">
        <v>248063</v>
      </c>
      <c r="N216" s="77">
        <v>0</v>
      </c>
      <c r="O216" s="41">
        <f t="shared" si="167"/>
        <v>104604</v>
      </c>
      <c r="P216" s="42">
        <v>15752622</v>
      </c>
      <c r="Q216" s="77">
        <v>6.7400900000000004</v>
      </c>
      <c r="R216" s="42">
        <v>258110</v>
      </c>
      <c r="S216" s="77">
        <v>0</v>
      </c>
      <c r="T216" s="41">
        <f t="shared" si="168"/>
        <v>106174</v>
      </c>
      <c r="U216" s="42">
        <f t="shared" si="169"/>
        <v>303446</v>
      </c>
      <c r="V216" s="43" t="s">
        <v>37</v>
      </c>
      <c r="W216" s="44">
        <f t="shared" si="170"/>
        <v>303446</v>
      </c>
      <c r="X216" s="45">
        <f t="shared" si="171"/>
        <v>2.4214036873488946E-2</v>
      </c>
      <c r="Y216" s="44">
        <f t="shared" si="172"/>
        <v>1039</v>
      </c>
      <c r="Z216" s="45">
        <f t="shared" si="173"/>
        <v>5.6165198118817233E-2</v>
      </c>
      <c r="AA216" s="46">
        <f t="shared" si="174"/>
        <v>4.8177407807485161E-2</v>
      </c>
      <c r="AB216" s="183">
        <f t="shared" si="176"/>
        <v>4.82</v>
      </c>
      <c r="AC216" s="36">
        <v>207</v>
      </c>
      <c r="AD216" s="47" t="e">
        <f>VLOOKUP(B216,#REF!,3,FALSE)</f>
        <v>#REF!</v>
      </c>
      <c r="AE216" s="2" t="e">
        <f t="shared" si="175"/>
        <v>#REF!</v>
      </c>
    </row>
    <row r="217" spans="1:31" x14ac:dyDescent="0.2">
      <c r="A217" s="25">
        <v>16</v>
      </c>
      <c r="B217" s="38" t="s">
        <v>390</v>
      </c>
      <c r="C217" s="72" t="s">
        <v>391</v>
      </c>
      <c r="D217" s="28">
        <v>807</v>
      </c>
      <c r="E217" s="69">
        <v>38899</v>
      </c>
      <c r="F217" s="42">
        <v>9966684</v>
      </c>
      <c r="G217" s="77">
        <v>6.6484500000000004</v>
      </c>
      <c r="H217" s="42">
        <v>174443</v>
      </c>
      <c r="I217" s="77">
        <v>3.0037500000000001</v>
      </c>
      <c r="J217" s="41">
        <f t="shared" si="166"/>
        <v>66787</v>
      </c>
      <c r="K217" s="42">
        <v>10368315</v>
      </c>
      <c r="L217" s="92">
        <v>6.6584599999999998</v>
      </c>
      <c r="M217" s="42">
        <v>194613</v>
      </c>
      <c r="N217" s="77">
        <v>3.0037500000000001</v>
      </c>
      <c r="O217" s="41">
        <f t="shared" si="167"/>
        <v>69622</v>
      </c>
      <c r="P217" s="42">
        <v>10773704</v>
      </c>
      <c r="Q217" s="77">
        <v>6.6598300000000004</v>
      </c>
      <c r="R217" s="42">
        <v>202012</v>
      </c>
      <c r="S217" s="77">
        <v>3.0037500000000001</v>
      </c>
      <c r="T217" s="41">
        <f t="shared" si="168"/>
        <v>72358</v>
      </c>
      <c r="U217" s="42">
        <f t="shared" si="169"/>
        <v>208767</v>
      </c>
      <c r="V217" s="43" t="s">
        <v>37</v>
      </c>
      <c r="W217" s="44">
        <f t="shared" si="170"/>
        <v>208767</v>
      </c>
      <c r="X217" s="45">
        <f t="shared" si="171"/>
        <v>1.6658950310657141E-2</v>
      </c>
      <c r="Y217" s="44">
        <f t="shared" si="172"/>
        <v>807</v>
      </c>
      <c r="Z217" s="45">
        <f t="shared" si="173"/>
        <v>4.3623979674577006E-2</v>
      </c>
      <c r="AA217" s="46">
        <f t="shared" si="174"/>
        <v>3.6882722333597039E-2</v>
      </c>
      <c r="AB217" s="183">
        <f t="shared" si="176"/>
        <v>3.69</v>
      </c>
      <c r="AC217" s="36">
        <v>208</v>
      </c>
      <c r="AD217" s="47" t="e">
        <f>VLOOKUP(B217,#REF!,3,FALSE)</f>
        <v>#REF!</v>
      </c>
      <c r="AE217" s="2" t="e">
        <f t="shared" si="175"/>
        <v>#REF!</v>
      </c>
    </row>
    <row r="218" spans="1:31" x14ac:dyDescent="0.2">
      <c r="A218" s="25">
        <v>16</v>
      </c>
      <c r="B218" s="38" t="s">
        <v>392</v>
      </c>
      <c r="C218" s="72" t="s">
        <v>393</v>
      </c>
      <c r="D218" s="28">
        <v>637</v>
      </c>
      <c r="E218" s="69">
        <v>38899</v>
      </c>
      <c r="F218" s="42">
        <v>8932183</v>
      </c>
      <c r="G218" s="77">
        <v>7.2106700000000004</v>
      </c>
      <c r="H218" s="42">
        <v>161869</v>
      </c>
      <c r="I218" s="77">
        <v>0</v>
      </c>
      <c r="J218" s="41">
        <f t="shared" si="166"/>
        <v>64407</v>
      </c>
      <c r="K218" s="42">
        <v>9218998</v>
      </c>
      <c r="L218" s="92">
        <v>4.95228</v>
      </c>
      <c r="M218" s="42">
        <v>169079</v>
      </c>
      <c r="N218" s="77">
        <v>0</v>
      </c>
      <c r="O218" s="41">
        <f t="shared" si="167"/>
        <v>45655</v>
      </c>
      <c r="P218" s="42">
        <v>9572087</v>
      </c>
      <c r="Q218" s="77">
        <v>6.47926</v>
      </c>
      <c r="R218" s="42">
        <v>173678</v>
      </c>
      <c r="S218" s="77">
        <v>0</v>
      </c>
      <c r="T218" s="41">
        <f t="shared" si="168"/>
        <v>62020</v>
      </c>
      <c r="U218" s="42">
        <f t="shared" si="169"/>
        <v>172082</v>
      </c>
      <c r="V218" s="43" t="s">
        <v>37</v>
      </c>
      <c r="W218" s="44">
        <f t="shared" si="170"/>
        <v>172082</v>
      </c>
      <c r="X218" s="45">
        <f t="shared" si="171"/>
        <v>1.3731602635275222E-2</v>
      </c>
      <c r="Y218" s="44">
        <f t="shared" si="172"/>
        <v>637</v>
      </c>
      <c r="Z218" s="45">
        <f t="shared" si="173"/>
        <v>3.4434293745607872E-2</v>
      </c>
      <c r="AA218" s="46">
        <f t="shared" si="174"/>
        <v>2.9258620968024708E-2</v>
      </c>
      <c r="AB218" s="183">
        <f t="shared" si="176"/>
        <v>2.93</v>
      </c>
      <c r="AC218" s="36">
        <v>209</v>
      </c>
      <c r="AD218" s="47" t="e">
        <f>VLOOKUP(B218,#REF!,3,FALSE)</f>
        <v>#REF!</v>
      </c>
      <c r="AE218" s="2" t="e">
        <f t="shared" si="175"/>
        <v>#REF!</v>
      </c>
    </row>
    <row r="219" spans="1:31" x14ac:dyDescent="0.2">
      <c r="A219" s="25">
        <v>16</v>
      </c>
      <c r="B219" s="38" t="s">
        <v>394</v>
      </c>
      <c r="C219" s="72" t="s">
        <v>395</v>
      </c>
      <c r="D219" s="28">
        <v>347</v>
      </c>
      <c r="E219" s="69">
        <v>38899</v>
      </c>
      <c r="F219" s="42">
        <v>4563526</v>
      </c>
      <c r="G219" s="77">
        <v>7.7442299999999999</v>
      </c>
      <c r="H219" s="42">
        <v>0</v>
      </c>
      <c r="I219" s="77">
        <v>0</v>
      </c>
      <c r="J219" s="41">
        <f t="shared" si="166"/>
        <v>35341</v>
      </c>
      <c r="K219" s="42">
        <v>4872495</v>
      </c>
      <c r="L219" s="92">
        <v>7.7988799999999996</v>
      </c>
      <c r="M219" s="42">
        <v>0</v>
      </c>
      <c r="N219" s="77">
        <v>0</v>
      </c>
      <c r="O219" s="41">
        <f t="shared" si="167"/>
        <v>38000</v>
      </c>
      <c r="P219" s="42">
        <v>4988273</v>
      </c>
      <c r="Q219" s="77">
        <v>8.0190099999999997</v>
      </c>
      <c r="R219" s="42">
        <v>0</v>
      </c>
      <c r="S219" s="77">
        <v>0</v>
      </c>
      <c r="T219" s="41">
        <f t="shared" si="168"/>
        <v>40001</v>
      </c>
      <c r="U219" s="42">
        <f t="shared" si="169"/>
        <v>113342</v>
      </c>
      <c r="V219" s="43" t="s">
        <v>37</v>
      </c>
      <c r="W219" s="44">
        <f t="shared" si="170"/>
        <v>113342</v>
      </c>
      <c r="X219" s="45">
        <f t="shared" si="171"/>
        <v>9.0443352929845313E-3</v>
      </c>
      <c r="Y219" s="44">
        <f t="shared" si="172"/>
        <v>347</v>
      </c>
      <c r="Z219" s="45">
        <f t="shared" si="173"/>
        <v>1.8757770690307585E-2</v>
      </c>
      <c r="AA219" s="46">
        <f t="shared" si="174"/>
        <v>1.6329411840976821E-2</v>
      </c>
      <c r="AB219" s="183">
        <f t="shared" si="176"/>
        <v>1.63</v>
      </c>
      <c r="AC219" s="36">
        <v>210</v>
      </c>
      <c r="AD219" s="47" t="e">
        <f>VLOOKUP(B219,#REF!,3,FALSE)</f>
        <v>#REF!</v>
      </c>
      <c r="AE219" s="2" t="e">
        <f t="shared" si="175"/>
        <v>#REF!</v>
      </c>
    </row>
    <row r="220" spans="1:31" x14ac:dyDescent="0.2">
      <c r="A220" s="25">
        <v>16</v>
      </c>
      <c r="B220" s="38" t="s">
        <v>396</v>
      </c>
      <c r="C220" s="73" t="s">
        <v>397</v>
      </c>
      <c r="D220" s="28">
        <v>6</v>
      </c>
      <c r="E220" s="69"/>
      <c r="F220" s="42">
        <v>0</v>
      </c>
      <c r="G220" s="77">
        <v>6.46305</v>
      </c>
      <c r="H220" s="42">
        <v>0</v>
      </c>
      <c r="I220" s="77">
        <v>2.9969000000000001</v>
      </c>
      <c r="J220" s="41">
        <f t="shared" si="166"/>
        <v>0</v>
      </c>
      <c r="K220" s="42">
        <v>0</v>
      </c>
      <c r="L220" s="77">
        <v>5.4535600000000004</v>
      </c>
      <c r="M220" s="42">
        <v>0</v>
      </c>
      <c r="N220" s="77">
        <v>3</v>
      </c>
      <c r="O220" s="41">
        <f t="shared" si="167"/>
        <v>0</v>
      </c>
      <c r="P220" s="42">
        <v>0</v>
      </c>
      <c r="Q220" s="77">
        <v>5.3845400000000003</v>
      </c>
      <c r="R220" s="42">
        <v>0</v>
      </c>
      <c r="S220" s="77">
        <v>2.9959600000000002</v>
      </c>
      <c r="T220" s="41">
        <f t="shared" si="168"/>
        <v>0</v>
      </c>
      <c r="U220" s="42">
        <f t="shared" si="169"/>
        <v>0</v>
      </c>
      <c r="V220" s="43" t="s">
        <v>154</v>
      </c>
      <c r="W220" s="44" t="str">
        <f t="shared" si="170"/>
        <v/>
      </c>
      <c r="X220" s="45">
        <f t="shared" si="171"/>
        <v>0</v>
      </c>
      <c r="Y220" s="44" t="str">
        <f t="shared" si="172"/>
        <v/>
      </c>
      <c r="Z220" s="45">
        <f t="shared" si="173"/>
        <v>0</v>
      </c>
      <c r="AA220" s="46">
        <f t="shared" si="174"/>
        <v>0</v>
      </c>
      <c r="AB220" s="183">
        <f t="shared" si="176"/>
        <v>0</v>
      </c>
      <c r="AC220" s="36">
        <v>211</v>
      </c>
      <c r="AD220" s="47" t="e">
        <f>VLOOKUP(B220,#REF!,3,FALSE)</f>
        <v>#REF!</v>
      </c>
      <c r="AE220" s="2" t="e">
        <f t="shared" si="175"/>
        <v>#REF!</v>
      </c>
    </row>
    <row r="221" spans="1:31" x14ac:dyDescent="0.2">
      <c r="A221" s="25">
        <v>16</v>
      </c>
      <c r="B221" s="38" t="s">
        <v>398</v>
      </c>
      <c r="C221" s="39" t="s">
        <v>51</v>
      </c>
      <c r="D221" s="28">
        <v>7414</v>
      </c>
      <c r="E221" s="69">
        <v>38899</v>
      </c>
      <c r="F221" s="30"/>
      <c r="G221" s="70"/>
      <c r="H221" s="41"/>
      <c r="I221" s="70"/>
      <c r="J221" s="42">
        <v>2902227</v>
      </c>
      <c r="K221" s="42"/>
      <c r="L221" s="50"/>
      <c r="M221" s="42"/>
      <c r="N221" s="50"/>
      <c r="O221" s="42">
        <v>3026787</v>
      </c>
      <c r="P221" s="42"/>
      <c r="Q221" s="77"/>
      <c r="R221" s="42"/>
      <c r="S221" s="77"/>
      <c r="T221" s="42">
        <v>3225416</v>
      </c>
      <c r="U221" s="42">
        <f t="shared" si="169"/>
        <v>9154430</v>
      </c>
      <c r="V221" s="43" t="s">
        <v>37</v>
      </c>
      <c r="W221" s="44">
        <f t="shared" si="170"/>
        <v>9154430</v>
      </c>
      <c r="X221" s="45">
        <f t="shared" si="171"/>
        <v>0.73049473572158941</v>
      </c>
      <c r="Y221" s="44">
        <f t="shared" si="172"/>
        <v>7414</v>
      </c>
      <c r="Z221" s="45">
        <f t="shared" si="173"/>
        <v>0.40077842045515971</v>
      </c>
      <c r="AA221" s="46">
        <f t="shared" si="174"/>
        <v>0.48320749927176715</v>
      </c>
      <c r="AB221" s="183">
        <f t="shared" si="176"/>
        <v>48.32</v>
      </c>
      <c r="AC221" s="36">
        <v>212</v>
      </c>
      <c r="AD221" s="47" t="e">
        <f>VLOOKUP(B221,#REF!,3,FALSE)</f>
        <v>#REF!</v>
      </c>
      <c r="AE221" s="2" t="e">
        <f t="shared" si="175"/>
        <v>#REF!</v>
      </c>
    </row>
    <row r="222" spans="1:31" x14ac:dyDescent="0.2">
      <c r="A222" s="25">
        <v>16</v>
      </c>
      <c r="B222" s="51" t="s">
        <v>399</v>
      </c>
      <c r="C222" s="52" t="s">
        <v>400</v>
      </c>
      <c r="D222" s="71">
        <f>SUBTOTAL(9,D212:D221)</f>
        <v>18505</v>
      </c>
      <c r="E222" s="69"/>
      <c r="F222" s="55"/>
      <c r="G222" s="56"/>
      <c r="H222" s="55"/>
      <c r="I222" s="56"/>
      <c r="J222" s="57">
        <f>SUBTOTAL(9,J212:J221)</f>
        <v>4004351</v>
      </c>
      <c r="K222" s="58"/>
      <c r="L222" s="59"/>
      <c r="M222" s="58"/>
      <c r="N222" s="59"/>
      <c r="O222" s="57">
        <f>SUBTOTAL(9,O212:O221)</f>
        <v>4136437</v>
      </c>
      <c r="P222" s="57"/>
      <c r="Q222" s="60"/>
      <c r="R222" s="57"/>
      <c r="S222" s="60"/>
      <c r="T222" s="57">
        <f>SUBTOTAL(9,T212:T221)</f>
        <v>4391034</v>
      </c>
      <c r="U222" s="57">
        <f>SUBTOTAL(9,U212:U221)</f>
        <v>12531822</v>
      </c>
      <c r="V222" s="43"/>
      <c r="W222" s="61">
        <f t="shared" ref="W222:AB222" si="177">SUBTOTAL(9,W212:W221)</f>
        <v>12531822</v>
      </c>
      <c r="X222" s="62">
        <f t="shared" si="177"/>
        <v>1</v>
      </c>
      <c r="Y222" s="61">
        <f t="shared" si="177"/>
        <v>18499</v>
      </c>
      <c r="Z222" s="62">
        <f t="shared" si="177"/>
        <v>1</v>
      </c>
      <c r="AA222" s="63">
        <f t="shared" si="177"/>
        <v>1</v>
      </c>
      <c r="AB222" s="64">
        <f t="shared" si="177"/>
        <v>100.00999999999999</v>
      </c>
      <c r="AC222" s="36">
        <v>213</v>
      </c>
      <c r="AD222" s="47" t="e">
        <f>VLOOKUP(B222,#REF!,3,FALSE)</f>
        <v>#REF!</v>
      </c>
      <c r="AE222" s="2" t="e">
        <f t="shared" si="175"/>
        <v>#REF!</v>
      </c>
    </row>
    <row r="223" spans="1:31" ht="13.5" thickBot="1" x14ac:dyDescent="0.25">
      <c r="A223" s="25">
        <v>16</v>
      </c>
      <c r="B223" s="51"/>
      <c r="C223" s="52"/>
      <c r="D223" s="53" t="s">
        <v>54</v>
      </c>
      <c r="E223" s="54">
        <f>COUNTIF(E212:E221,"&gt;0.0")</f>
        <v>9</v>
      </c>
      <c r="F223" s="55"/>
      <c r="G223" s="56"/>
      <c r="H223" s="55"/>
      <c r="I223" s="56"/>
      <c r="J223" s="57"/>
      <c r="K223" s="58"/>
      <c r="L223" s="59"/>
      <c r="M223" s="58"/>
      <c r="N223" s="59"/>
      <c r="O223" s="57"/>
      <c r="P223" s="57"/>
      <c r="Q223" s="60"/>
      <c r="R223" s="57"/>
      <c r="S223" s="60"/>
      <c r="T223" s="57"/>
      <c r="U223" s="42"/>
      <c r="V223" s="43"/>
      <c r="W223" s="44"/>
      <c r="X223" s="45"/>
      <c r="Y223" s="44"/>
      <c r="Z223" s="45"/>
      <c r="AA223" s="46"/>
      <c r="AB223" s="183"/>
      <c r="AC223" s="36">
        <v>214</v>
      </c>
      <c r="AD223" s="47"/>
    </row>
    <row r="224" spans="1:31" ht="15.75" thickBot="1" x14ac:dyDescent="0.3">
      <c r="A224" s="25">
        <v>17</v>
      </c>
      <c r="B224" s="78" t="s">
        <v>401</v>
      </c>
      <c r="C224" s="72"/>
      <c r="D224" s="28"/>
      <c r="E224" s="69"/>
      <c r="F224" s="41"/>
      <c r="G224" s="70"/>
      <c r="H224" s="41"/>
      <c r="I224" s="70"/>
      <c r="J224" s="42"/>
      <c r="K224" s="42"/>
      <c r="L224" s="50"/>
      <c r="M224" s="42"/>
      <c r="N224" s="50"/>
      <c r="O224" s="42"/>
      <c r="P224" s="42"/>
      <c r="Q224" s="77"/>
      <c r="R224" s="42"/>
      <c r="S224" s="77"/>
      <c r="T224" s="42"/>
      <c r="U224" s="42"/>
      <c r="V224" s="43"/>
      <c r="W224" s="33"/>
      <c r="X224" s="34"/>
      <c r="Y224" s="33"/>
      <c r="Z224" s="34"/>
      <c r="AA224" s="35"/>
      <c r="AB224" s="184">
        <v>100</v>
      </c>
      <c r="AC224" s="36">
        <v>215</v>
      </c>
      <c r="AD224" s="47"/>
    </row>
    <row r="225" spans="1:31" x14ac:dyDescent="0.2">
      <c r="A225" s="25">
        <v>17</v>
      </c>
      <c r="B225" s="38" t="s">
        <v>402</v>
      </c>
      <c r="C225" s="72" t="s">
        <v>403</v>
      </c>
      <c r="D225" s="28">
        <v>27338</v>
      </c>
      <c r="E225" s="69">
        <v>33786</v>
      </c>
      <c r="F225" s="42">
        <v>499305681</v>
      </c>
      <c r="G225" s="77">
        <v>9.7926000000000002</v>
      </c>
      <c r="H225" s="42">
        <v>6716350</v>
      </c>
      <c r="I225" s="77">
        <v>2.9999199999999999</v>
      </c>
      <c r="J225" s="41">
        <f t="shared" ref="J225:J235" si="178">ROUND((+F225*G225+H225*I225)/1000,0)</f>
        <v>4909649</v>
      </c>
      <c r="K225" s="42">
        <v>518373746</v>
      </c>
      <c r="L225" s="77">
        <v>9.6060999999999996</v>
      </c>
      <c r="M225" s="42">
        <v>7149287</v>
      </c>
      <c r="N225" s="77">
        <v>2.8183199999999999</v>
      </c>
      <c r="O225" s="41">
        <f t="shared" ref="O225:O235" si="179">ROUND((+K225*L225+M225*N225)/1000,0)</f>
        <v>4999699</v>
      </c>
      <c r="P225" s="42">
        <v>547155720</v>
      </c>
      <c r="Q225" s="77">
        <v>9.9487799999999993</v>
      </c>
      <c r="R225" s="42">
        <v>7421792</v>
      </c>
      <c r="S225" s="77">
        <v>3.0037199999999999</v>
      </c>
      <c r="T225" s="41">
        <f t="shared" ref="T225:T235" si="180">ROUND((+P225*Q225+R225*S225)/1000,0)</f>
        <v>5465825</v>
      </c>
      <c r="U225" s="42">
        <f t="shared" ref="U225:U236" si="181">ROUND(+T225+O225+J225,0)</f>
        <v>15375173</v>
      </c>
      <c r="V225" s="43" t="s">
        <v>37</v>
      </c>
      <c r="W225" s="44">
        <f t="shared" ref="W225:W236" si="182">IF(V225="yes",U225,"")</f>
        <v>15375173</v>
      </c>
      <c r="X225" s="45">
        <f t="shared" ref="X225:X236" si="183">IF(V225="yes",W225/W$237,0)</f>
        <v>0.39699264478378321</v>
      </c>
      <c r="Y225" s="44">
        <f t="shared" ref="Y225:Y236" si="184">IF(V225="yes",D225,"")</f>
        <v>27338</v>
      </c>
      <c r="Z225" s="45">
        <f t="shared" ref="Z225:Z236" si="185">IF(V225="yes",Y225/Y$237,0)</f>
        <v>0.63393933772377331</v>
      </c>
      <c r="AA225" s="46">
        <f t="shared" ref="AA225:AA236" si="186">(X225*0.25+Z225*0.75)</f>
        <v>0.57470266448877583</v>
      </c>
      <c r="AB225" s="183">
        <f>ROUND(+AA225*$AB$224,4)</f>
        <v>57.470300000000002</v>
      </c>
      <c r="AC225" s="36">
        <v>216</v>
      </c>
      <c r="AD225" s="47" t="e">
        <f>VLOOKUP(B225,#REF!,3,FALSE)</f>
        <v>#REF!</v>
      </c>
      <c r="AE225" s="2" t="e">
        <f t="shared" ref="AE225:AE237" si="187">EXACT(D225,AD225)</f>
        <v>#REF!</v>
      </c>
    </row>
    <row r="226" spans="1:31" x14ac:dyDescent="0.2">
      <c r="A226" s="25">
        <v>17</v>
      </c>
      <c r="B226" s="38" t="s">
        <v>404</v>
      </c>
      <c r="C226" s="72" t="s">
        <v>405</v>
      </c>
      <c r="D226" s="28">
        <v>7687</v>
      </c>
      <c r="E226" s="69">
        <v>33786</v>
      </c>
      <c r="F226" s="42">
        <v>142880231</v>
      </c>
      <c r="G226" s="77">
        <v>8.5669199999999996</v>
      </c>
      <c r="H226" s="42">
        <v>789311</v>
      </c>
      <c r="I226" s="77">
        <v>3.0026099999999998</v>
      </c>
      <c r="J226" s="41">
        <f t="shared" si="178"/>
        <v>1226414</v>
      </c>
      <c r="K226" s="42">
        <v>148657287</v>
      </c>
      <c r="L226" s="77">
        <v>8.8229799999999994</v>
      </c>
      <c r="M226" s="42">
        <v>772720</v>
      </c>
      <c r="N226" s="77">
        <v>3.0037500000000001</v>
      </c>
      <c r="O226" s="41">
        <f t="shared" si="179"/>
        <v>1313921</v>
      </c>
      <c r="P226" s="42">
        <v>155821740</v>
      </c>
      <c r="Q226" s="77">
        <v>9.2107100000000006</v>
      </c>
      <c r="R226" s="42">
        <v>784948</v>
      </c>
      <c r="S226" s="77">
        <v>3.0014699999999999</v>
      </c>
      <c r="T226" s="41">
        <f t="shared" si="180"/>
        <v>1437585</v>
      </c>
      <c r="U226" s="42">
        <f t="shared" si="181"/>
        <v>3977920</v>
      </c>
      <c r="V226" s="43" t="s">
        <v>37</v>
      </c>
      <c r="W226" s="44">
        <f t="shared" si="182"/>
        <v>3977920</v>
      </c>
      <c r="X226" s="45">
        <f t="shared" si="183"/>
        <v>0.1027113634128414</v>
      </c>
      <c r="Y226" s="44">
        <f t="shared" si="184"/>
        <v>7687</v>
      </c>
      <c r="Z226" s="45">
        <f t="shared" si="185"/>
        <v>0.17825340877469623</v>
      </c>
      <c r="AA226" s="46">
        <f t="shared" si="186"/>
        <v>0.15936789743423252</v>
      </c>
      <c r="AB226" s="183">
        <f>ROUND(+AA226*$AB$224,4)</f>
        <v>15.9368</v>
      </c>
      <c r="AC226" s="36">
        <v>217</v>
      </c>
      <c r="AD226" s="47" t="e">
        <f>VLOOKUP(B226,#REF!,3,FALSE)</f>
        <v>#REF!</v>
      </c>
      <c r="AE226" s="2" t="e">
        <f t="shared" si="187"/>
        <v>#REF!</v>
      </c>
    </row>
    <row r="227" spans="1:31" x14ac:dyDescent="0.2">
      <c r="A227" s="25">
        <v>17</v>
      </c>
      <c r="B227" s="38" t="s">
        <v>406</v>
      </c>
      <c r="C227" s="72" t="s">
        <v>407</v>
      </c>
      <c r="D227" s="28">
        <v>711</v>
      </c>
      <c r="E227" s="69">
        <v>33786</v>
      </c>
      <c r="F227" s="42">
        <v>9474773</v>
      </c>
      <c r="G227" s="77">
        <v>7.2261300000000004</v>
      </c>
      <c r="H227" s="42">
        <v>354156</v>
      </c>
      <c r="I227" s="77">
        <v>0</v>
      </c>
      <c r="J227" s="41">
        <f t="shared" si="178"/>
        <v>68466</v>
      </c>
      <c r="K227" s="42">
        <v>9863040</v>
      </c>
      <c r="L227" s="77">
        <v>7.21136</v>
      </c>
      <c r="M227" s="42">
        <v>342402</v>
      </c>
      <c r="N227" s="77">
        <v>0</v>
      </c>
      <c r="O227" s="41">
        <f t="shared" si="179"/>
        <v>71126</v>
      </c>
      <c r="P227" s="42">
        <v>11004075</v>
      </c>
      <c r="Q227" s="77">
        <v>6.7825699999999998</v>
      </c>
      <c r="R227" s="42">
        <v>357068</v>
      </c>
      <c r="S227" s="77">
        <v>0</v>
      </c>
      <c r="T227" s="41">
        <f t="shared" si="180"/>
        <v>74636</v>
      </c>
      <c r="U227" s="42">
        <f t="shared" si="181"/>
        <v>214228</v>
      </c>
      <c r="V227" s="43" t="s">
        <v>37</v>
      </c>
      <c r="W227" s="44">
        <f t="shared" si="182"/>
        <v>214228</v>
      </c>
      <c r="X227" s="45">
        <f t="shared" si="183"/>
        <v>5.5314460726224226E-3</v>
      </c>
      <c r="Y227" s="44">
        <f t="shared" si="184"/>
        <v>711</v>
      </c>
      <c r="Z227" s="45">
        <f t="shared" si="185"/>
        <v>1.6487338836842592E-2</v>
      </c>
      <c r="AA227" s="46">
        <f t="shared" si="186"/>
        <v>1.374836564578755E-2</v>
      </c>
      <c r="AB227" s="183">
        <f t="shared" ref="AB227:AB236" si="188">ROUND(+AA227*$AB$224,4)</f>
        <v>1.3748</v>
      </c>
      <c r="AC227" s="36">
        <v>218</v>
      </c>
      <c r="AD227" s="47" t="e">
        <f>VLOOKUP(B227,#REF!,3,FALSE)</f>
        <v>#REF!</v>
      </c>
      <c r="AE227" s="2" t="e">
        <f t="shared" si="187"/>
        <v>#REF!</v>
      </c>
    </row>
    <row r="228" spans="1:31" x14ac:dyDescent="0.2">
      <c r="A228" s="25">
        <v>17</v>
      </c>
      <c r="B228" s="38" t="s">
        <v>408</v>
      </c>
      <c r="C228" s="72" t="s">
        <v>409</v>
      </c>
      <c r="D228" s="28">
        <v>1071</v>
      </c>
      <c r="E228" s="69">
        <v>33786</v>
      </c>
      <c r="F228" s="42">
        <v>11993822</v>
      </c>
      <c r="G228" s="77">
        <v>10.788880000000001</v>
      </c>
      <c r="H228" s="42">
        <v>1178001</v>
      </c>
      <c r="I228" s="77">
        <v>3.00339</v>
      </c>
      <c r="J228" s="41">
        <f t="shared" si="178"/>
        <v>132938</v>
      </c>
      <c r="K228" s="42">
        <v>12720393</v>
      </c>
      <c r="L228" s="77">
        <v>9.6178500000000007</v>
      </c>
      <c r="M228" s="42">
        <v>1204700</v>
      </c>
      <c r="N228" s="77">
        <v>3.0032299999999998</v>
      </c>
      <c r="O228" s="41">
        <f t="shared" si="179"/>
        <v>125961</v>
      </c>
      <c r="P228" s="42">
        <v>13392871</v>
      </c>
      <c r="Q228" s="77">
        <v>9.7187400000000004</v>
      </c>
      <c r="R228" s="42">
        <v>1253274</v>
      </c>
      <c r="S228" s="77">
        <v>3.0033300000000001</v>
      </c>
      <c r="T228" s="41">
        <f t="shared" si="180"/>
        <v>133926</v>
      </c>
      <c r="U228" s="42">
        <f t="shared" si="181"/>
        <v>392825</v>
      </c>
      <c r="V228" s="43" t="s">
        <v>37</v>
      </c>
      <c r="W228" s="44">
        <f t="shared" si="182"/>
        <v>392825</v>
      </c>
      <c r="X228" s="45">
        <f t="shared" si="183"/>
        <v>1.0142886567012262E-2</v>
      </c>
      <c r="Y228" s="44">
        <f t="shared" si="184"/>
        <v>1071</v>
      </c>
      <c r="Z228" s="45">
        <f t="shared" si="185"/>
        <v>2.483535850106669E-2</v>
      </c>
      <c r="AA228" s="46">
        <f t="shared" si="186"/>
        <v>2.1162240517553083E-2</v>
      </c>
      <c r="AB228" s="183">
        <f t="shared" si="188"/>
        <v>2.1162000000000001</v>
      </c>
      <c r="AC228" s="36">
        <v>219</v>
      </c>
      <c r="AD228" s="47" t="e">
        <f>VLOOKUP(B228,#REF!,3,FALSE)</f>
        <v>#REF!</v>
      </c>
      <c r="AE228" s="2" t="e">
        <f t="shared" si="187"/>
        <v>#REF!</v>
      </c>
    </row>
    <row r="229" spans="1:31" x14ac:dyDescent="0.2">
      <c r="A229" s="25">
        <v>17</v>
      </c>
      <c r="B229" s="38" t="s">
        <v>410</v>
      </c>
      <c r="C229" s="72" t="s">
        <v>411</v>
      </c>
      <c r="D229" s="28">
        <v>62</v>
      </c>
      <c r="E229" s="69">
        <v>33786</v>
      </c>
      <c r="F229" s="42">
        <v>1180028</v>
      </c>
      <c r="G229" s="77">
        <v>7.5879500000000002</v>
      </c>
      <c r="H229" s="42">
        <v>216719</v>
      </c>
      <c r="I229" s="77">
        <v>0</v>
      </c>
      <c r="J229" s="41">
        <f t="shared" si="178"/>
        <v>8954</v>
      </c>
      <c r="K229" s="42">
        <v>1330097</v>
      </c>
      <c r="L229" s="77">
        <v>7.3332899999999999</v>
      </c>
      <c r="M229" s="42">
        <v>217495</v>
      </c>
      <c r="N229" s="77">
        <v>0</v>
      </c>
      <c r="O229" s="41">
        <f t="shared" si="179"/>
        <v>9754</v>
      </c>
      <c r="P229" s="42">
        <v>1154059</v>
      </c>
      <c r="Q229" s="77">
        <v>8.1</v>
      </c>
      <c r="R229" s="42">
        <v>226466</v>
      </c>
      <c r="S229" s="77">
        <v>0</v>
      </c>
      <c r="T229" s="41">
        <f t="shared" si="180"/>
        <v>9348</v>
      </c>
      <c r="U229" s="42">
        <f t="shared" si="181"/>
        <v>28056</v>
      </c>
      <c r="V229" s="43" t="s">
        <v>37</v>
      </c>
      <c r="W229" s="44">
        <f t="shared" si="182"/>
        <v>28056</v>
      </c>
      <c r="X229" s="45">
        <f t="shared" si="183"/>
        <v>7.2441628084795023E-4</v>
      </c>
      <c r="Y229" s="44">
        <f t="shared" si="184"/>
        <v>62</v>
      </c>
      <c r="Z229" s="45">
        <f t="shared" si="185"/>
        <v>1.4377144977274835E-3</v>
      </c>
      <c r="AA229" s="46">
        <f t="shared" si="186"/>
        <v>1.2593899435076E-3</v>
      </c>
      <c r="AB229" s="183">
        <f t="shared" si="188"/>
        <v>0.12590000000000001</v>
      </c>
      <c r="AC229" s="36">
        <v>220</v>
      </c>
      <c r="AD229" s="47" t="e">
        <f>VLOOKUP(B229,#REF!,3,FALSE)</f>
        <v>#REF!</v>
      </c>
      <c r="AE229" s="2" t="e">
        <f t="shared" si="187"/>
        <v>#REF!</v>
      </c>
    </row>
    <row r="230" spans="1:31" x14ac:dyDescent="0.2">
      <c r="A230" s="25">
        <v>17</v>
      </c>
      <c r="B230" s="38" t="s">
        <v>412</v>
      </c>
      <c r="C230" s="72" t="s">
        <v>413</v>
      </c>
      <c r="D230" s="28">
        <v>222</v>
      </c>
      <c r="E230" s="69">
        <v>33786</v>
      </c>
      <c r="F230" s="42">
        <v>3380405</v>
      </c>
      <c r="G230" s="77">
        <v>7.8375199999999996</v>
      </c>
      <c r="H230" s="42">
        <v>743883</v>
      </c>
      <c r="I230" s="77">
        <v>0</v>
      </c>
      <c r="J230" s="41">
        <f t="shared" si="178"/>
        <v>26494</v>
      </c>
      <c r="K230" s="42">
        <v>3488895</v>
      </c>
      <c r="L230" s="77">
        <v>7.8231000000000002</v>
      </c>
      <c r="M230" s="42">
        <v>768298</v>
      </c>
      <c r="N230" s="77">
        <v>0</v>
      </c>
      <c r="O230" s="41">
        <f t="shared" si="179"/>
        <v>27294</v>
      </c>
      <c r="P230" s="42">
        <v>3640488</v>
      </c>
      <c r="Q230" s="77">
        <v>7.6896300000000002</v>
      </c>
      <c r="R230" s="42">
        <v>808289</v>
      </c>
      <c r="S230" s="77">
        <v>0</v>
      </c>
      <c r="T230" s="41">
        <f t="shared" si="180"/>
        <v>27994</v>
      </c>
      <c r="U230" s="42">
        <f t="shared" si="181"/>
        <v>81782</v>
      </c>
      <c r="V230" s="43" t="s">
        <v>37</v>
      </c>
      <c r="W230" s="44">
        <f t="shared" si="182"/>
        <v>81782</v>
      </c>
      <c r="X230" s="45">
        <f t="shared" si="183"/>
        <v>2.111641441413853E-3</v>
      </c>
      <c r="Y230" s="44">
        <f t="shared" si="184"/>
        <v>222</v>
      </c>
      <c r="Z230" s="45">
        <f t="shared" si="185"/>
        <v>5.1479454596048604E-3</v>
      </c>
      <c r="AA230" s="46">
        <f t="shared" si="186"/>
        <v>4.3888694550571084E-3</v>
      </c>
      <c r="AB230" s="183">
        <f t="shared" si="188"/>
        <v>0.43890000000000001</v>
      </c>
      <c r="AC230" s="36">
        <v>221</v>
      </c>
      <c r="AD230" s="47" t="e">
        <f>VLOOKUP(B230,#REF!,3,FALSE)</f>
        <v>#REF!</v>
      </c>
      <c r="AE230" s="2" t="e">
        <f t="shared" si="187"/>
        <v>#REF!</v>
      </c>
    </row>
    <row r="231" spans="1:31" x14ac:dyDescent="0.2">
      <c r="A231" s="25">
        <v>17</v>
      </c>
      <c r="B231" s="38" t="s">
        <v>414</v>
      </c>
      <c r="C231" s="72" t="s">
        <v>415</v>
      </c>
      <c r="D231" s="28">
        <v>375</v>
      </c>
      <c r="E231" s="69">
        <v>33786</v>
      </c>
      <c r="F231" s="42">
        <v>3201089</v>
      </c>
      <c r="G231" s="77">
        <v>8.08568</v>
      </c>
      <c r="H231" s="42">
        <v>169830</v>
      </c>
      <c r="I231" s="77">
        <v>3.0030000000000001</v>
      </c>
      <c r="J231" s="41">
        <f t="shared" si="178"/>
        <v>26393</v>
      </c>
      <c r="K231" s="42">
        <v>3318565</v>
      </c>
      <c r="L231" s="77">
        <v>8.9888100000000009</v>
      </c>
      <c r="M231" s="42">
        <v>154927</v>
      </c>
      <c r="N231" s="77">
        <v>3.0014099999999999</v>
      </c>
      <c r="O231" s="41">
        <f t="shared" si="179"/>
        <v>30295</v>
      </c>
      <c r="P231" s="42">
        <v>3520666</v>
      </c>
      <c r="Q231" s="77">
        <v>9.0247100000000007</v>
      </c>
      <c r="R231" s="42">
        <v>161201</v>
      </c>
      <c r="S231" s="77">
        <v>3.0024600000000001</v>
      </c>
      <c r="T231" s="41">
        <f t="shared" si="180"/>
        <v>32257</v>
      </c>
      <c r="U231" s="42">
        <f t="shared" si="181"/>
        <v>88945</v>
      </c>
      <c r="V231" s="43" t="s">
        <v>37</v>
      </c>
      <c r="W231" s="44">
        <f t="shared" si="182"/>
        <v>88945</v>
      </c>
      <c r="X231" s="45">
        <f t="shared" si="183"/>
        <v>2.2965927466503042E-3</v>
      </c>
      <c r="Y231" s="44">
        <f t="shared" si="184"/>
        <v>375</v>
      </c>
      <c r="Z231" s="45">
        <f t="shared" si="185"/>
        <v>8.6958538169001013E-3</v>
      </c>
      <c r="AA231" s="46">
        <f t="shared" si="186"/>
        <v>7.0960385493376524E-3</v>
      </c>
      <c r="AB231" s="183">
        <f t="shared" si="188"/>
        <v>0.70960000000000001</v>
      </c>
      <c r="AC231" s="36">
        <v>222</v>
      </c>
      <c r="AD231" s="47" t="e">
        <f>VLOOKUP(B231,#REF!,3,FALSE)</f>
        <v>#REF!</v>
      </c>
      <c r="AE231" s="2" t="e">
        <f t="shared" si="187"/>
        <v>#REF!</v>
      </c>
    </row>
    <row r="232" spans="1:31" x14ac:dyDescent="0.2">
      <c r="A232" s="25">
        <v>17</v>
      </c>
      <c r="B232" s="38" t="s">
        <v>416</v>
      </c>
      <c r="C232" s="72" t="s">
        <v>417</v>
      </c>
      <c r="D232" s="28">
        <v>150</v>
      </c>
      <c r="E232" s="69">
        <v>33786</v>
      </c>
      <c r="F232" s="42">
        <v>943427</v>
      </c>
      <c r="G232" s="77">
        <v>5.8340500000000004</v>
      </c>
      <c r="H232" s="42">
        <v>0</v>
      </c>
      <c r="I232" s="77">
        <v>0</v>
      </c>
      <c r="J232" s="41">
        <f t="shared" si="178"/>
        <v>5504</v>
      </c>
      <c r="K232" s="42">
        <v>1555023</v>
      </c>
      <c r="L232" s="77">
        <v>5.8294899999999998</v>
      </c>
      <c r="M232" s="42">
        <v>15327</v>
      </c>
      <c r="N232" s="77">
        <v>2.15306</v>
      </c>
      <c r="O232" s="41">
        <f t="shared" si="179"/>
        <v>9098</v>
      </c>
      <c r="P232" s="42">
        <v>1671657</v>
      </c>
      <c r="Q232" s="77">
        <v>5.4227600000000002</v>
      </c>
      <c r="R232" s="42">
        <v>18017</v>
      </c>
      <c r="S232" s="77">
        <v>1.8315999999999999</v>
      </c>
      <c r="T232" s="41">
        <f t="shared" si="180"/>
        <v>9098</v>
      </c>
      <c r="U232" s="42">
        <f t="shared" si="181"/>
        <v>23700</v>
      </c>
      <c r="V232" s="43" t="s">
        <v>37</v>
      </c>
      <c r="W232" s="44">
        <f t="shared" si="182"/>
        <v>23700</v>
      </c>
      <c r="X232" s="45">
        <f t="shared" si="183"/>
        <v>6.1194275221330269E-4</v>
      </c>
      <c r="Y232" s="44">
        <f t="shared" si="184"/>
        <v>150</v>
      </c>
      <c r="Z232" s="45">
        <f t="shared" si="185"/>
        <v>3.4783415267600408E-3</v>
      </c>
      <c r="AA232" s="46">
        <f t="shared" si="186"/>
        <v>2.7617418331233562E-3</v>
      </c>
      <c r="AB232" s="183">
        <f t="shared" si="188"/>
        <v>0.2762</v>
      </c>
      <c r="AC232" s="36">
        <v>223</v>
      </c>
      <c r="AD232" s="47" t="e">
        <f>VLOOKUP(B232,#REF!,3,FALSE)</f>
        <v>#REF!</v>
      </c>
      <c r="AE232" s="2" t="e">
        <f t="shared" si="187"/>
        <v>#REF!</v>
      </c>
    </row>
    <row r="233" spans="1:31" x14ac:dyDescent="0.2">
      <c r="A233" s="25">
        <v>17</v>
      </c>
      <c r="B233" s="38" t="s">
        <v>418</v>
      </c>
      <c r="C233" s="72" t="s">
        <v>419</v>
      </c>
      <c r="D233" s="28">
        <v>144</v>
      </c>
      <c r="E233" s="69">
        <v>33786</v>
      </c>
      <c r="F233" s="42">
        <v>1660073</v>
      </c>
      <c r="G233" s="77">
        <v>8.1</v>
      </c>
      <c r="H233" s="42">
        <v>50909</v>
      </c>
      <c r="I233" s="77">
        <v>0</v>
      </c>
      <c r="J233" s="41">
        <f t="shared" si="178"/>
        <v>13447</v>
      </c>
      <c r="K233" s="42">
        <v>2093869</v>
      </c>
      <c r="L233" s="77">
        <v>11.634119999999999</v>
      </c>
      <c r="M233" s="42">
        <v>55230</v>
      </c>
      <c r="N233" s="77">
        <v>0.99582999999999999</v>
      </c>
      <c r="O233" s="41">
        <f t="shared" si="179"/>
        <v>24415</v>
      </c>
      <c r="P233" s="42">
        <v>2154167</v>
      </c>
      <c r="Q233" s="77">
        <v>15.35952</v>
      </c>
      <c r="R233" s="42">
        <v>57466</v>
      </c>
      <c r="S233" s="77">
        <v>2.9930699999999999</v>
      </c>
      <c r="T233" s="41">
        <f t="shared" si="180"/>
        <v>33259</v>
      </c>
      <c r="U233" s="42">
        <f t="shared" si="181"/>
        <v>71121</v>
      </c>
      <c r="V233" s="43" t="s">
        <v>37</v>
      </c>
      <c r="W233" s="44">
        <f t="shared" si="182"/>
        <v>71121</v>
      </c>
      <c r="X233" s="45">
        <f t="shared" si="183"/>
        <v>1.8363704843950338E-3</v>
      </c>
      <c r="Y233" s="44">
        <f t="shared" si="184"/>
        <v>144</v>
      </c>
      <c r="Z233" s="45">
        <f t="shared" si="185"/>
        <v>3.3392078656896392E-3</v>
      </c>
      <c r="AA233" s="46">
        <f t="shared" si="186"/>
        <v>2.9634985203659879E-3</v>
      </c>
      <c r="AB233" s="183">
        <f t="shared" si="188"/>
        <v>0.29630000000000001</v>
      </c>
      <c r="AC233" s="36">
        <v>224</v>
      </c>
      <c r="AD233" s="47" t="e">
        <f>VLOOKUP(B233,#REF!,3,FALSE)</f>
        <v>#REF!</v>
      </c>
      <c r="AE233" s="2" t="e">
        <f t="shared" si="187"/>
        <v>#REF!</v>
      </c>
    </row>
    <row r="234" spans="1:31" x14ac:dyDescent="0.2">
      <c r="A234" s="25">
        <v>17</v>
      </c>
      <c r="B234" s="38" t="s">
        <v>420</v>
      </c>
      <c r="C234" s="72" t="s">
        <v>421</v>
      </c>
      <c r="D234" s="28">
        <v>400</v>
      </c>
      <c r="E234" s="69">
        <v>33786</v>
      </c>
      <c r="F234" s="42">
        <v>6295781</v>
      </c>
      <c r="G234" s="77">
        <v>8.5764999999999993</v>
      </c>
      <c r="H234" s="42">
        <v>431101</v>
      </c>
      <c r="I234" s="77">
        <v>0</v>
      </c>
      <c r="J234" s="41">
        <f t="shared" si="178"/>
        <v>53996</v>
      </c>
      <c r="K234" s="42">
        <v>6476848</v>
      </c>
      <c r="L234" s="77">
        <v>8.4383499999999998</v>
      </c>
      <c r="M234" s="42">
        <v>446534</v>
      </c>
      <c r="N234" s="77">
        <v>0</v>
      </c>
      <c r="O234" s="41">
        <f t="shared" si="179"/>
        <v>54654</v>
      </c>
      <c r="P234" s="42">
        <v>6800056</v>
      </c>
      <c r="Q234" s="77">
        <v>9.0553600000000003</v>
      </c>
      <c r="R234" s="42">
        <v>464547</v>
      </c>
      <c r="S234" s="77">
        <v>0</v>
      </c>
      <c r="T234" s="41">
        <f t="shared" si="180"/>
        <v>61577</v>
      </c>
      <c r="U234" s="42">
        <f t="shared" si="181"/>
        <v>170227</v>
      </c>
      <c r="V234" s="43" t="s">
        <v>37</v>
      </c>
      <c r="W234" s="44">
        <f t="shared" si="182"/>
        <v>170227</v>
      </c>
      <c r="X234" s="45">
        <f t="shared" si="183"/>
        <v>4.3953240034183072E-3</v>
      </c>
      <c r="Y234" s="44">
        <f t="shared" si="184"/>
        <v>400</v>
      </c>
      <c r="Z234" s="45">
        <f t="shared" si="185"/>
        <v>9.2755774046934421E-3</v>
      </c>
      <c r="AA234" s="46">
        <f t="shared" si="186"/>
        <v>8.055514054374659E-3</v>
      </c>
      <c r="AB234" s="183">
        <f t="shared" si="188"/>
        <v>0.80559999999999998</v>
      </c>
      <c r="AC234" s="36">
        <v>225</v>
      </c>
      <c r="AD234" s="47" t="e">
        <f>VLOOKUP(B234,#REF!,3,FALSE)</f>
        <v>#REF!</v>
      </c>
      <c r="AE234" s="2" t="e">
        <f t="shared" si="187"/>
        <v>#REF!</v>
      </c>
    </row>
    <row r="235" spans="1:31" x14ac:dyDescent="0.2">
      <c r="A235" s="25">
        <v>17</v>
      </c>
      <c r="B235" s="38" t="s">
        <v>422</v>
      </c>
      <c r="C235" s="73" t="s">
        <v>423</v>
      </c>
      <c r="D235" s="28">
        <v>3</v>
      </c>
      <c r="E235" s="69"/>
      <c r="F235" s="42">
        <v>0</v>
      </c>
      <c r="G235" s="77"/>
      <c r="H235" s="42">
        <v>0</v>
      </c>
      <c r="I235" s="77"/>
      <c r="J235" s="41">
        <f t="shared" si="178"/>
        <v>0</v>
      </c>
      <c r="K235" s="42">
        <v>0</v>
      </c>
      <c r="L235" s="77"/>
      <c r="M235" s="42">
        <v>0</v>
      </c>
      <c r="N235" s="77"/>
      <c r="O235" s="41">
        <f t="shared" si="179"/>
        <v>0</v>
      </c>
      <c r="P235" s="42">
        <v>0</v>
      </c>
      <c r="Q235" s="77"/>
      <c r="R235" s="42">
        <v>0</v>
      </c>
      <c r="S235" s="77"/>
      <c r="T235" s="41">
        <f t="shared" si="180"/>
        <v>0</v>
      </c>
      <c r="U235" s="42">
        <f t="shared" si="181"/>
        <v>0</v>
      </c>
      <c r="V235" s="43" t="s">
        <v>154</v>
      </c>
      <c r="W235" s="44" t="str">
        <f t="shared" si="182"/>
        <v/>
      </c>
      <c r="X235" s="45">
        <f t="shared" si="183"/>
        <v>0</v>
      </c>
      <c r="Y235" s="44" t="str">
        <f t="shared" si="184"/>
        <v/>
      </c>
      <c r="Z235" s="45">
        <f t="shared" si="185"/>
        <v>0</v>
      </c>
      <c r="AA235" s="46">
        <f t="shared" si="186"/>
        <v>0</v>
      </c>
      <c r="AB235" s="183">
        <f t="shared" si="188"/>
        <v>0</v>
      </c>
      <c r="AC235" s="36">
        <v>226</v>
      </c>
      <c r="AD235" s="47" t="e">
        <f>VLOOKUP(B235,#REF!,3,FALSE)</f>
        <v>#REF!</v>
      </c>
      <c r="AE235" s="2" t="e">
        <f t="shared" si="187"/>
        <v>#REF!</v>
      </c>
    </row>
    <row r="236" spans="1:31" x14ac:dyDescent="0.2">
      <c r="A236" s="25">
        <v>17</v>
      </c>
      <c r="B236" s="38" t="s">
        <v>424</v>
      </c>
      <c r="C236" s="39" t="s">
        <v>51</v>
      </c>
      <c r="D236" s="28">
        <v>4964</v>
      </c>
      <c r="E236" s="69">
        <v>33970</v>
      </c>
      <c r="F236" s="30"/>
      <c r="G236" s="70"/>
      <c r="H236" s="41"/>
      <c r="I236" s="70"/>
      <c r="J236" s="42">
        <v>5285485</v>
      </c>
      <c r="K236" s="42"/>
      <c r="L236" s="50"/>
      <c r="M236" s="42"/>
      <c r="N236" s="50"/>
      <c r="O236" s="42">
        <v>6136996</v>
      </c>
      <c r="P236" s="42"/>
      <c r="Q236" s="77"/>
      <c r="R236" s="42"/>
      <c r="S236" s="77"/>
      <c r="T236" s="42">
        <v>6882655</v>
      </c>
      <c r="U236" s="42">
        <f t="shared" si="181"/>
        <v>18305136</v>
      </c>
      <c r="V236" s="43" t="s">
        <v>37</v>
      </c>
      <c r="W236" s="44">
        <f t="shared" si="182"/>
        <v>18305136</v>
      </c>
      <c r="X236" s="45">
        <f t="shared" si="183"/>
        <v>0.47264537145480195</v>
      </c>
      <c r="Y236" s="44">
        <f t="shared" si="184"/>
        <v>4964</v>
      </c>
      <c r="Z236" s="45">
        <f t="shared" si="185"/>
        <v>0.11510991559224562</v>
      </c>
      <c r="AA236" s="46">
        <f t="shared" si="186"/>
        <v>0.20449377955788473</v>
      </c>
      <c r="AB236" s="183">
        <f t="shared" si="188"/>
        <v>20.449400000000001</v>
      </c>
      <c r="AC236" s="36">
        <v>227</v>
      </c>
      <c r="AD236" s="47" t="e">
        <f>VLOOKUP(B236,#REF!,3,FALSE)</f>
        <v>#REF!</v>
      </c>
      <c r="AE236" s="2" t="e">
        <f t="shared" si="187"/>
        <v>#REF!</v>
      </c>
    </row>
    <row r="237" spans="1:31" x14ac:dyDescent="0.2">
      <c r="A237" s="25">
        <v>17</v>
      </c>
      <c r="B237" s="51" t="s">
        <v>425</v>
      </c>
      <c r="C237" s="52" t="s">
        <v>426</v>
      </c>
      <c r="D237" s="71">
        <f>SUBTOTAL(9,D225:D236)</f>
        <v>43127</v>
      </c>
      <c r="E237" s="69"/>
      <c r="F237" s="55"/>
      <c r="G237" s="56"/>
      <c r="H237" s="55"/>
      <c r="I237" s="56"/>
      <c r="J237" s="57">
        <f>SUBTOTAL(9,J225:J236)</f>
        <v>11757740</v>
      </c>
      <c r="K237" s="58"/>
      <c r="L237" s="59"/>
      <c r="M237" s="58"/>
      <c r="N237" s="59"/>
      <c r="O237" s="57">
        <f>SUBTOTAL(9,O225:O236)</f>
        <v>12803213</v>
      </c>
      <c r="P237" s="57"/>
      <c r="Q237" s="60"/>
      <c r="R237" s="57"/>
      <c r="S237" s="60"/>
      <c r="T237" s="57">
        <f>SUBTOTAL(9,T225:T236)</f>
        <v>14168160</v>
      </c>
      <c r="U237" s="57">
        <f>SUBTOTAL(9,U225:U236)</f>
        <v>38729113</v>
      </c>
      <c r="V237" s="43"/>
      <c r="W237" s="61">
        <f t="shared" ref="W237:AB237" si="189">SUBTOTAL(9,W225:W236)</f>
        <v>38729113</v>
      </c>
      <c r="X237" s="62">
        <f t="shared" si="189"/>
        <v>1</v>
      </c>
      <c r="Y237" s="61">
        <f t="shared" si="189"/>
        <v>43124</v>
      </c>
      <c r="Z237" s="62">
        <f t="shared" si="189"/>
        <v>0.99999999999999989</v>
      </c>
      <c r="AA237" s="63">
        <f t="shared" si="189"/>
        <v>1</v>
      </c>
      <c r="AB237" s="64">
        <f t="shared" si="189"/>
        <v>100</v>
      </c>
      <c r="AC237" s="36">
        <v>228</v>
      </c>
      <c r="AD237" s="47" t="e">
        <f>VLOOKUP(B237,#REF!,3,FALSE)</f>
        <v>#REF!</v>
      </c>
      <c r="AE237" s="2" t="e">
        <f t="shared" si="187"/>
        <v>#REF!</v>
      </c>
    </row>
    <row r="238" spans="1:31" ht="13.5" thickBot="1" x14ac:dyDescent="0.25">
      <c r="A238" s="25">
        <v>17</v>
      </c>
      <c r="B238" s="51"/>
      <c r="C238" s="52"/>
      <c r="D238" s="53" t="s">
        <v>54</v>
      </c>
      <c r="E238" s="54">
        <f>COUNTIF(E225:E236,"&gt;0.0")</f>
        <v>11</v>
      </c>
      <c r="F238" s="55"/>
      <c r="G238" s="56"/>
      <c r="H238" s="55"/>
      <c r="I238" s="56"/>
      <c r="J238" s="57"/>
      <c r="K238" s="58"/>
      <c r="L238" s="59"/>
      <c r="M238" s="58"/>
      <c r="N238" s="59"/>
      <c r="O238" s="57"/>
      <c r="P238" s="57"/>
      <c r="Q238" s="60"/>
      <c r="R238" s="57"/>
      <c r="S238" s="60"/>
      <c r="T238" s="57"/>
      <c r="U238" s="42"/>
      <c r="V238" s="43"/>
      <c r="W238" s="44"/>
      <c r="X238" s="45"/>
      <c r="Y238" s="44"/>
      <c r="Z238" s="45"/>
      <c r="AA238" s="46"/>
      <c r="AB238" s="183"/>
      <c r="AC238" s="36">
        <v>229</v>
      </c>
      <c r="AD238" s="47"/>
    </row>
    <row r="239" spans="1:31" ht="15.75" thickBot="1" x14ac:dyDescent="0.3">
      <c r="A239" s="25">
        <v>18</v>
      </c>
      <c r="B239" s="78" t="s">
        <v>427</v>
      </c>
      <c r="C239" s="72"/>
      <c r="D239" s="28"/>
      <c r="E239" s="69"/>
      <c r="F239" s="41"/>
      <c r="G239" s="70"/>
      <c r="H239" s="41"/>
      <c r="I239" s="70"/>
      <c r="J239" s="42"/>
      <c r="K239" s="42"/>
      <c r="L239" s="50"/>
      <c r="M239" s="42"/>
      <c r="N239" s="50"/>
      <c r="O239" s="42"/>
      <c r="P239" s="42"/>
      <c r="Q239" s="77"/>
      <c r="R239" s="42"/>
      <c r="S239" s="77"/>
      <c r="T239" s="42"/>
      <c r="U239" s="42"/>
      <c r="V239" s="43"/>
      <c r="W239" s="33"/>
      <c r="X239" s="34"/>
      <c r="Y239" s="33"/>
      <c r="Z239" s="34"/>
      <c r="AA239" s="35"/>
      <c r="AB239" s="184">
        <v>100</v>
      </c>
      <c r="AC239" s="36">
        <v>230</v>
      </c>
      <c r="AD239" s="47"/>
    </row>
    <row r="240" spans="1:31" x14ac:dyDescent="0.2">
      <c r="A240" s="25">
        <v>18</v>
      </c>
      <c r="B240" s="38" t="s">
        <v>428</v>
      </c>
      <c r="C240" s="72" t="s">
        <v>429</v>
      </c>
      <c r="D240" s="28">
        <v>5199</v>
      </c>
      <c r="E240" s="69">
        <v>37257</v>
      </c>
      <c r="F240" s="42">
        <v>83820742</v>
      </c>
      <c r="G240" s="77">
        <v>11.862019999999999</v>
      </c>
      <c r="H240" s="42">
        <v>663423</v>
      </c>
      <c r="I240" s="77">
        <v>3.0037500000000001</v>
      </c>
      <c r="J240" s="41">
        <f>ROUND((+F240*G240+H240*I240)/1000,0)</f>
        <v>996276</v>
      </c>
      <c r="K240" s="42">
        <v>88362037</v>
      </c>
      <c r="L240" s="77">
        <v>12.45571</v>
      </c>
      <c r="M240" s="42">
        <v>674161</v>
      </c>
      <c r="N240" s="77">
        <v>3.0037500000000001</v>
      </c>
      <c r="O240" s="41">
        <f>ROUND((+K240*L240+M240*N240)/1000,0)</f>
        <v>1102637</v>
      </c>
      <c r="P240" s="42">
        <v>91305011</v>
      </c>
      <c r="Q240" s="77">
        <v>12.053290000000001</v>
      </c>
      <c r="R240" s="42">
        <v>702776</v>
      </c>
      <c r="S240" s="77">
        <v>3.0037500000000001</v>
      </c>
      <c r="T240" s="41">
        <f>ROUND((+P240*Q240+R240*S240)/1000,0)</f>
        <v>1102637</v>
      </c>
      <c r="U240" s="42">
        <f t="shared" ref="U240:U248" si="190">ROUND(+T240+O240+J240,0)</f>
        <v>3201550</v>
      </c>
      <c r="V240" s="43" t="s">
        <v>37</v>
      </c>
      <c r="W240" s="44">
        <f t="shared" ref="W240:W248" si="191">IF(V240="yes",U240,"")</f>
        <v>3201550</v>
      </c>
      <c r="X240" s="45">
        <f t="shared" ref="X240:X248" si="192">IF(V240="yes",W240/W$249,0)</f>
        <v>0.25450995892290112</v>
      </c>
      <c r="Y240" s="44">
        <f t="shared" ref="Y240:Y248" si="193">IF(V240="yes",D240,"")</f>
        <v>5199</v>
      </c>
      <c r="Z240" s="45">
        <f t="shared" ref="Z240:Z248" si="194">IF(V240="yes",Y240/Y$249,0)</f>
        <v>0.44595985589294906</v>
      </c>
      <c r="AA240" s="46">
        <f t="shared" ref="AA240:AA248" si="195">(X240*0.25+Z240*0.75)</f>
        <v>0.39809738165043707</v>
      </c>
      <c r="AB240" s="183">
        <f>ROUND(+AA240*$AB$239,2)</f>
        <v>39.81</v>
      </c>
      <c r="AC240" s="36">
        <v>231</v>
      </c>
      <c r="AD240" s="47" t="e">
        <f>VLOOKUP(B240,#REF!,3,FALSE)</f>
        <v>#REF!</v>
      </c>
      <c r="AE240" s="2" t="e">
        <f t="shared" ref="AE240:AE249" si="196">EXACT(D240,AD240)</f>
        <v>#REF!</v>
      </c>
    </row>
    <row r="241" spans="1:31" x14ac:dyDescent="0.2">
      <c r="A241" s="25">
        <v>18</v>
      </c>
      <c r="B241" s="38" t="s">
        <v>430</v>
      </c>
      <c r="C241" s="72" t="s">
        <v>431</v>
      </c>
      <c r="D241" s="49">
        <v>1079</v>
      </c>
      <c r="E241" s="69">
        <v>35247</v>
      </c>
      <c r="F241" s="42">
        <v>14118303</v>
      </c>
      <c r="G241" s="77">
        <v>11.5238</v>
      </c>
      <c r="H241" s="42">
        <v>400174</v>
      </c>
      <c r="I241" s="77">
        <v>1.9591499999999999</v>
      </c>
      <c r="J241" s="41">
        <f>ROUND((+F241*G241+H241*I241)/1000,5)</f>
        <v>163480.50099999999</v>
      </c>
      <c r="K241" s="42">
        <v>15341686</v>
      </c>
      <c r="L241" s="77">
        <v>11.70266</v>
      </c>
      <c r="M241" s="42">
        <v>407840</v>
      </c>
      <c r="N241" s="77">
        <v>3.0037500000000001</v>
      </c>
      <c r="O241" s="41">
        <f>ROUND((+K241*L241+M241*N241)/1000,5)</f>
        <v>180763.58447999999</v>
      </c>
      <c r="P241" s="42">
        <v>16261915</v>
      </c>
      <c r="Q241" s="77">
        <v>16.509879999999999</v>
      </c>
      <c r="R241" s="42">
        <v>419109</v>
      </c>
      <c r="S241" s="77">
        <v>3.0037500000000001</v>
      </c>
      <c r="T241" s="41">
        <f>ROUND((+P241*Q241+R241*S241)/1000,5)</f>
        <v>269741.16388000001</v>
      </c>
      <c r="U241" s="42">
        <f t="shared" si="190"/>
        <v>613985</v>
      </c>
      <c r="V241" s="43" t="s">
        <v>37</v>
      </c>
      <c r="W241" s="44">
        <f t="shared" si="191"/>
        <v>613985</v>
      </c>
      <c r="X241" s="45">
        <f t="shared" si="192"/>
        <v>4.8809263365956312E-2</v>
      </c>
      <c r="Y241" s="44">
        <f t="shared" si="193"/>
        <v>1079</v>
      </c>
      <c r="Z241" s="45">
        <f t="shared" si="194"/>
        <v>9.255446903413965E-2</v>
      </c>
      <c r="AA241" s="46">
        <f t="shared" si="195"/>
        <v>8.1618167617093812E-2</v>
      </c>
      <c r="AB241" s="183">
        <f t="shared" ref="AB241:AB248" si="197">ROUND(+AA241*$AB$239,2)</f>
        <v>8.16</v>
      </c>
      <c r="AC241" s="36">
        <v>232</v>
      </c>
      <c r="AD241" s="47" t="e">
        <f>VLOOKUP(B241,#REF!,3,FALSE)</f>
        <v>#REF!</v>
      </c>
      <c r="AE241" s="2" t="e">
        <f t="shared" si="196"/>
        <v>#REF!</v>
      </c>
    </row>
    <row r="242" spans="1:31" x14ac:dyDescent="0.2">
      <c r="A242" s="25">
        <v>18</v>
      </c>
      <c r="B242" s="38" t="s">
        <v>432</v>
      </c>
      <c r="C242" s="72" t="s">
        <v>433</v>
      </c>
      <c r="D242" s="28">
        <v>968</v>
      </c>
      <c r="E242" s="69">
        <v>35247</v>
      </c>
      <c r="F242" s="42">
        <v>13820742</v>
      </c>
      <c r="G242" s="77">
        <v>9.4132499999999997</v>
      </c>
      <c r="H242" s="42">
        <v>185802</v>
      </c>
      <c r="I242" s="77">
        <v>3.0037500000000001</v>
      </c>
      <c r="J242" s="41">
        <f t="shared" ref="J242:J247" si="198">ROUND((+F242*G242+H242*I242)/1000,0)</f>
        <v>130656</v>
      </c>
      <c r="K242" s="42">
        <v>14901597</v>
      </c>
      <c r="L242" s="77">
        <v>9.3675200000000007</v>
      </c>
      <c r="M242" s="42">
        <v>190100</v>
      </c>
      <c r="N242" s="77">
        <v>3.0037500000000001</v>
      </c>
      <c r="O242" s="41">
        <f t="shared" ref="O242:O247" si="199">ROUND((+K242*L242+M242*N242)/1000,0)</f>
        <v>140162</v>
      </c>
      <c r="P242" s="42">
        <v>15611423</v>
      </c>
      <c r="Q242" s="77">
        <v>9.3570899999999995</v>
      </c>
      <c r="R242" s="42">
        <v>204507</v>
      </c>
      <c r="S242" s="77">
        <v>3.0037500000000001</v>
      </c>
      <c r="T242" s="41">
        <f t="shared" ref="T242:T247" si="200">ROUND((+P242*Q242+R242*S242)/1000,0)</f>
        <v>146692</v>
      </c>
      <c r="U242" s="42">
        <f t="shared" si="190"/>
        <v>417510</v>
      </c>
      <c r="V242" s="43" t="s">
        <v>37</v>
      </c>
      <c r="W242" s="44">
        <f t="shared" si="191"/>
        <v>417510</v>
      </c>
      <c r="X242" s="45">
        <f t="shared" si="192"/>
        <v>3.3190314988021566E-2</v>
      </c>
      <c r="Y242" s="44">
        <f t="shared" si="193"/>
        <v>968</v>
      </c>
      <c r="Z242" s="45">
        <f t="shared" si="194"/>
        <v>8.3033110310516384E-2</v>
      </c>
      <c r="AA242" s="46">
        <f t="shared" si="195"/>
        <v>7.0572411479892683E-2</v>
      </c>
      <c r="AB242" s="183">
        <f t="shared" si="197"/>
        <v>7.06</v>
      </c>
      <c r="AC242" s="36">
        <v>233</v>
      </c>
      <c r="AD242" s="47" t="e">
        <f>VLOOKUP(B242,#REF!,3,FALSE)</f>
        <v>#REF!</v>
      </c>
      <c r="AE242" s="2" t="e">
        <f t="shared" si="196"/>
        <v>#REF!</v>
      </c>
    </row>
    <row r="243" spans="1:31" x14ac:dyDescent="0.2">
      <c r="A243" s="25">
        <v>18</v>
      </c>
      <c r="B243" s="38" t="s">
        <v>434</v>
      </c>
      <c r="C243" s="72" t="s">
        <v>435</v>
      </c>
      <c r="D243" s="49">
        <v>240</v>
      </c>
      <c r="E243" s="69">
        <v>35247</v>
      </c>
      <c r="F243" s="42">
        <v>3801643</v>
      </c>
      <c r="G243" s="77">
        <v>8.7409499999999998</v>
      </c>
      <c r="H243" s="42">
        <v>26089</v>
      </c>
      <c r="I243" s="77">
        <v>3.0037500000000001</v>
      </c>
      <c r="J243" s="41">
        <f t="shared" si="198"/>
        <v>33308</v>
      </c>
      <c r="K243" s="42">
        <v>4131906</v>
      </c>
      <c r="L243" s="77">
        <v>8.4566400000000002</v>
      </c>
      <c r="M243" s="42">
        <v>27092</v>
      </c>
      <c r="N243" s="77">
        <v>3.0037500000000001</v>
      </c>
      <c r="O243" s="41">
        <f t="shared" si="199"/>
        <v>35023</v>
      </c>
      <c r="P243" s="42">
        <v>4413053</v>
      </c>
      <c r="Q243" s="77">
        <v>8.5389900000000001</v>
      </c>
      <c r="R243" s="42">
        <v>28189</v>
      </c>
      <c r="S243" s="77">
        <v>3.0037500000000001</v>
      </c>
      <c r="T243" s="41">
        <f t="shared" si="200"/>
        <v>37768</v>
      </c>
      <c r="U243" s="42">
        <f t="shared" si="190"/>
        <v>106099</v>
      </c>
      <c r="V243" s="43" t="s">
        <v>37</v>
      </c>
      <c r="W243" s="44">
        <f t="shared" si="191"/>
        <v>106099</v>
      </c>
      <c r="X243" s="45">
        <f t="shared" si="192"/>
        <v>8.4344308637256584E-3</v>
      </c>
      <c r="Y243" s="44">
        <f t="shared" si="193"/>
        <v>240</v>
      </c>
      <c r="Z243" s="45">
        <f t="shared" si="194"/>
        <v>2.0586721564590838E-2</v>
      </c>
      <c r="AA243" s="46">
        <f t="shared" si="195"/>
        <v>1.7548648889374543E-2</v>
      </c>
      <c r="AB243" s="183">
        <f t="shared" si="197"/>
        <v>1.75</v>
      </c>
      <c r="AC243" s="36">
        <v>234</v>
      </c>
      <c r="AD243" s="47" t="e">
        <f>VLOOKUP(B243,#REF!,3,FALSE)</f>
        <v>#REF!</v>
      </c>
      <c r="AE243" s="2" t="e">
        <f t="shared" si="196"/>
        <v>#REF!</v>
      </c>
    </row>
    <row r="244" spans="1:31" x14ac:dyDescent="0.2">
      <c r="A244" s="25">
        <v>18</v>
      </c>
      <c r="B244" s="38" t="s">
        <v>436</v>
      </c>
      <c r="C244" s="72" t="s">
        <v>437</v>
      </c>
      <c r="D244" s="28">
        <v>123</v>
      </c>
      <c r="E244" s="69">
        <v>35247</v>
      </c>
      <c r="F244" s="42">
        <v>1802528</v>
      </c>
      <c r="G244" s="77">
        <v>5.4689800000000002</v>
      </c>
      <c r="H244" s="42">
        <v>0</v>
      </c>
      <c r="I244" s="77">
        <v>0</v>
      </c>
      <c r="J244" s="41">
        <f t="shared" si="198"/>
        <v>9858</v>
      </c>
      <c r="K244" s="42">
        <v>2016256</v>
      </c>
      <c r="L244" s="77">
        <v>5.99031</v>
      </c>
      <c r="M244" s="42">
        <v>0</v>
      </c>
      <c r="N244" s="77">
        <v>0</v>
      </c>
      <c r="O244" s="41">
        <f t="shared" si="199"/>
        <v>12078</v>
      </c>
      <c r="P244" s="42">
        <v>2085505</v>
      </c>
      <c r="Q244" s="77">
        <v>7.0002199999999997</v>
      </c>
      <c r="R244" s="42">
        <v>0</v>
      </c>
      <c r="S244" s="77">
        <v>0</v>
      </c>
      <c r="T244" s="41">
        <f t="shared" si="200"/>
        <v>14599</v>
      </c>
      <c r="U244" s="42">
        <f t="shared" si="190"/>
        <v>36535</v>
      </c>
      <c r="V244" s="43" t="s">
        <v>37</v>
      </c>
      <c r="W244" s="44">
        <f t="shared" si="191"/>
        <v>36535</v>
      </c>
      <c r="X244" s="45">
        <f t="shared" si="192"/>
        <v>2.9043811120389161E-3</v>
      </c>
      <c r="Y244" s="44">
        <f t="shared" si="193"/>
        <v>123</v>
      </c>
      <c r="Z244" s="45">
        <f t="shared" si="194"/>
        <v>1.0550694801852806E-2</v>
      </c>
      <c r="AA244" s="46">
        <f t="shared" si="195"/>
        <v>8.6391163793993336E-3</v>
      </c>
      <c r="AB244" s="183">
        <f t="shared" si="197"/>
        <v>0.86</v>
      </c>
      <c r="AC244" s="36">
        <v>235</v>
      </c>
      <c r="AD244" s="47" t="e">
        <f>VLOOKUP(B244,#REF!,3,FALSE)</f>
        <v>#REF!</v>
      </c>
      <c r="AE244" s="2" t="e">
        <f t="shared" si="196"/>
        <v>#REF!</v>
      </c>
    </row>
    <row r="245" spans="1:31" x14ac:dyDescent="0.2">
      <c r="A245" s="25">
        <v>18</v>
      </c>
      <c r="B245" s="38" t="s">
        <v>438</v>
      </c>
      <c r="C245" s="72" t="s">
        <v>439</v>
      </c>
      <c r="D245" s="28">
        <v>161</v>
      </c>
      <c r="E245" s="69">
        <v>35247</v>
      </c>
      <c r="F245" s="42">
        <v>1921778</v>
      </c>
      <c r="G245" s="77">
        <v>8.1</v>
      </c>
      <c r="H245" s="42">
        <v>0</v>
      </c>
      <c r="I245" s="77">
        <v>0</v>
      </c>
      <c r="J245" s="41">
        <f t="shared" si="198"/>
        <v>15566</v>
      </c>
      <c r="K245" s="42">
        <v>2118598</v>
      </c>
      <c r="L245" s="77">
        <v>8.1</v>
      </c>
      <c r="M245" s="42">
        <v>0</v>
      </c>
      <c r="N245" s="77">
        <v>0</v>
      </c>
      <c r="O245" s="41">
        <f t="shared" si="199"/>
        <v>17161</v>
      </c>
      <c r="P245" s="42">
        <v>2319080</v>
      </c>
      <c r="Q245" s="77">
        <v>8.1</v>
      </c>
      <c r="R245" s="42">
        <v>0</v>
      </c>
      <c r="S245" s="77">
        <v>0</v>
      </c>
      <c r="T245" s="41">
        <f t="shared" si="200"/>
        <v>18785</v>
      </c>
      <c r="U245" s="42">
        <f t="shared" si="190"/>
        <v>51512</v>
      </c>
      <c r="V245" s="43" t="s">
        <v>37</v>
      </c>
      <c r="W245" s="44">
        <f t="shared" si="191"/>
        <v>51512</v>
      </c>
      <c r="X245" s="45">
        <f t="shared" si="192"/>
        <v>4.0949905527124303E-3</v>
      </c>
      <c r="Y245" s="44">
        <f t="shared" si="193"/>
        <v>161</v>
      </c>
      <c r="Z245" s="45">
        <f t="shared" si="194"/>
        <v>1.3810259049579688E-2</v>
      </c>
      <c r="AA245" s="46">
        <f t="shared" si="195"/>
        <v>1.1381441925362874E-2</v>
      </c>
      <c r="AB245" s="183">
        <f t="shared" si="197"/>
        <v>1.1399999999999999</v>
      </c>
      <c r="AC245" s="36">
        <v>236</v>
      </c>
      <c r="AD245" s="47" t="e">
        <f>VLOOKUP(B245,#REF!,3,FALSE)</f>
        <v>#REF!</v>
      </c>
      <c r="AE245" s="2" t="e">
        <f t="shared" si="196"/>
        <v>#REF!</v>
      </c>
    </row>
    <row r="246" spans="1:31" x14ac:dyDescent="0.2">
      <c r="A246" s="25">
        <v>18</v>
      </c>
      <c r="B246" s="38" t="s">
        <v>440</v>
      </c>
      <c r="C246" s="72" t="s">
        <v>441</v>
      </c>
      <c r="D246" s="28">
        <v>249</v>
      </c>
      <c r="E246" s="69">
        <v>35796</v>
      </c>
      <c r="F246" s="42">
        <v>3578668</v>
      </c>
      <c r="G246" s="77">
        <v>10.62322</v>
      </c>
      <c r="H246" s="42">
        <v>19547</v>
      </c>
      <c r="I246" s="77">
        <v>2.9160400000000002</v>
      </c>
      <c r="J246" s="41">
        <f t="shared" si="198"/>
        <v>38074</v>
      </c>
      <c r="K246" s="42">
        <v>3726044</v>
      </c>
      <c r="L246" s="77">
        <v>11.02186</v>
      </c>
      <c r="M246" s="42">
        <v>19855</v>
      </c>
      <c r="N246" s="77">
        <v>3.0037500000000001</v>
      </c>
      <c r="O246" s="41">
        <f t="shared" si="199"/>
        <v>41128</v>
      </c>
      <c r="P246" s="42">
        <v>3795887</v>
      </c>
      <c r="Q246" s="77">
        <v>10.84225</v>
      </c>
      <c r="R246" s="42">
        <v>20660</v>
      </c>
      <c r="S246" s="77">
        <v>3.0037500000000001</v>
      </c>
      <c r="T246" s="41">
        <f t="shared" si="200"/>
        <v>41218</v>
      </c>
      <c r="U246" s="42">
        <f t="shared" si="190"/>
        <v>120420</v>
      </c>
      <c r="V246" s="43" t="s">
        <v>37</v>
      </c>
      <c r="W246" s="44">
        <f t="shared" si="191"/>
        <v>120420</v>
      </c>
      <c r="X246" s="45">
        <f t="shared" si="192"/>
        <v>9.5728910226283367E-3</v>
      </c>
      <c r="Y246" s="44">
        <f t="shared" si="193"/>
        <v>249</v>
      </c>
      <c r="Z246" s="45">
        <f t="shared" si="194"/>
        <v>2.1358723623262996E-2</v>
      </c>
      <c r="AA246" s="46">
        <f t="shared" si="195"/>
        <v>1.8412265473104331E-2</v>
      </c>
      <c r="AB246" s="183">
        <f t="shared" si="197"/>
        <v>1.84</v>
      </c>
      <c r="AC246" s="36">
        <v>237</v>
      </c>
      <c r="AD246" s="47" t="e">
        <f>VLOOKUP(B246,#REF!,3,FALSE)</f>
        <v>#REF!</v>
      </c>
      <c r="AE246" s="2" t="e">
        <f t="shared" si="196"/>
        <v>#REF!</v>
      </c>
    </row>
    <row r="247" spans="1:31" x14ac:dyDescent="0.2">
      <c r="A247" s="25">
        <v>18</v>
      </c>
      <c r="B247" s="38" t="s">
        <v>442</v>
      </c>
      <c r="C247" s="72" t="s">
        <v>443</v>
      </c>
      <c r="D247" s="49">
        <v>209</v>
      </c>
      <c r="E247" s="69">
        <v>35247</v>
      </c>
      <c r="F247" s="42">
        <v>1918991</v>
      </c>
      <c r="G247" s="77">
        <v>8.1</v>
      </c>
      <c r="H247" s="42">
        <v>267018</v>
      </c>
      <c r="I247" s="77">
        <v>0</v>
      </c>
      <c r="J247" s="41">
        <f t="shared" si="198"/>
        <v>15544</v>
      </c>
      <c r="K247" s="42">
        <v>2038078</v>
      </c>
      <c r="L247" s="77">
        <v>8.1</v>
      </c>
      <c r="M247" s="42">
        <v>274327</v>
      </c>
      <c r="N247" s="77">
        <v>0</v>
      </c>
      <c r="O247" s="41">
        <f t="shared" si="199"/>
        <v>16508</v>
      </c>
      <c r="P247" s="42">
        <v>2083195</v>
      </c>
      <c r="Q247" s="77">
        <v>11.34022</v>
      </c>
      <c r="R247" s="42">
        <v>282681</v>
      </c>
      <c r="S247" s="77">
        <v>0</v>
      </c>
      <c r="T247" s="41">
        <f t="shared" si="200"/>
        <v>23624</v>
      </c>
      <c r="U247" s="42">
        <f t="shared" si="190"/>
        <v>55676</v>
      </c>
      <c r="V247" s="43" t="s">
        <v>37</v>
      </c>
      <c r="W247" s="44">
        <f t="shared" si="191"/>
        <v>55676</v>
      </c>
      <c r="X247" s="45">
        <f t="shared" si="192"/>
        <v>4.4260112985870723E-3</v>
      </c>
      <c r="Y247" s="44">
        <f t="shared" si="193"/>
        <v>209</v>
      </c>
      <c r="Z247" s="45">
        <f t="shared" si="194"/>
        <v>1.7927603362497855E-2</v>
      </c>
      <c r="AA247" s="46">
        <f t="shared" si="195"/>
        <v>1.455220534652016E-2</v>
      </c>
      <c r="AB247" s="183">
        <f t="shared" si="197"/>
        <v>1.46</v>
      </c>
      <c r="AC247" s="36">
        <v>238</v>
      </c>
      <c r="AD247" s="47" t="e">
        <f>VLOOKUP(B247,#REF!,3,FALSE)</f>
        <v>#REF!</v>
      </c>
      <c r="AE247" s="2" t="e">
        <f t="shared" si="196"/>
        <v>#REF!</v>
      </c>
    </row>
    <row r="248" spans="1:31" x14ac:dyDescent="0.2">
      <c r="A248" s="25">
        <v>18</v>
      </c>
      <c r="B248" s="38" t="s">
        <v>444</v>
      </c>
      <c r="C248" s="39" t="s">
        <v>51</v>
      </c>
      <c r="D248" s="49">
        <v>3430</v>
      </c>
      <c r="E248" s="69">
        <v>37257</v>
      </c>
      <c r="F248" s="30"/>
      <c r="G248" s="70"/>
      <c r="H248" s="41"/>
      <c r="I248" s="70"/>
      <c r="J248" s="42">
        <v>2624670</v>
      </c>
      <c r="K248" s="42"/>
      <c r="L248" s="50"/>
      <c r="M248" s="42"/>
      <c r="N248" s="50"/>
      <c r="O248" s="42">
        <v>2676858</v>
      </c>
      <c r="P248" s="42"/>
      <c r="Q248" s="77"/>
      <c r="R248" s="42"/>
      <c r="S248" s="77"/>
      <c r="T248" s="42">
        <v>2674457</v>
      </c>
      <c r="U248" s="42">
        <f t="shared" si="190"/>
        <v>7975985</v>
      </c>
      <c r="V248" s="43" t="s">
        <v>37</v>
      </c>
      <c r="W248" s="44">
        <f t="shared" si="191"/>
        <v>7975985</v>
      </c>
      <c r="X248" s="45">
        <f t="shared" si="192"/>
        <v>0.63405775787342855</v>
      </c>
      <c r="Y248" s="44">
        <f t="shared" si="193"/>
        <v>3430</v>
      </c>
      <c r="Z248" s="45">
        <f t="shared" si="194"/>
        <v>0.29421856236061072</v>
      </c>
      <c r="AA248" s="46">
        <f t="shared" si="195"/>
        <v>0.37917836123881521</v>
      </c>
      <c r="AB248" s="183">
        <f t="shared" si="197"/>
        <v>37.92</v>
      </c>
      <c r="AC248" s="36">
        <v>239</v>
      </c>
      <c r="AD248" s="47" t="e">
        <f>VLOOKUP(B248,#REF!,3,FALSE)</f>
        <v>#REF!</v>
      </c>
      <c r="AE248" s="2" t="e">
        <f t="shared" si="196"/>
        <v>#REF!</v>
      </c>
    </row>
    <row r="249" spans="1:31" x14ac:dyDescent="0.2">
      <c r="A249" s="25">
        <v>18</v>
      </c>
      <c r="B249" s="51" t="s">
        <v>445</v>
      </c>
      <c r="C249" s="52" t="s">
        <v>446</v>
      </c>
      <c r="D249" s="53">
        <f>SUBTOTAL(9,D240:D248)</f>
        <v>11658</v>
      </c>
      <c r="E249" s="69"/>
      <c r="F249" s="55"/>
      <c r="G249" s="56"/>
      <c r="H249" s="55"/>
      <c r="I249" s="56"/>
      <c r="J249" s="57">
        <f>SUBTOTAL(9,J240:J248)</f>
        <v>4027432.5010000002</v>
      </c>
      <c r="K249" s="58"/>
      <c r="L249" s="59"/>
      <c r="M249" s="58"/>
      <c r="N249" s="59"/>
      <c r="O249" s="57">
        <f>SUBTOTAL(9,O240:O248)</f>
        <v>4222318.5844799997</v>
      </c>
      <c r="P249" s="57"/>
      <c r="Q249" s="60"/>
      <c r="R249" s="57"/>
      <c r="S249" s="60"/>
      <c r="T249" s="57">
        <f>SUBTOTAL(9,T240:T248)</f>
        <v>4329521.1638799999</v>
      </c>
      <c r="U249" s="57">
        <f>SUBTOTAL(9,U240:U248)</f>
        <v>12579272</v>
      </c>
      <c r="V249" s="43"/>
      <c r="W249" s="61">
        <f t="shared" ref="W249:AB249" si="201">SUBTOTAL(9,W240:W248)</f>
        <v>12579272</v>
      </c>
      <c r="X249" s="62">
        <f t="shared" si="201"/>
        <v>0.99999999999999989</v>
      </c>
      <c r="Y249" s="61">
        <f t="shared" si="201"/>
        <v>11658</v>
      </c>
      <c r="Z249" s="62">
        <f t="shared" si="201"/>
        <v>1</v>
      </c>
      <c r="AA249" s="63">
        <f t="shared" si="201"/>
        <v>1</v>
      </c>
      <c r="AB249" s="64">
        <f t="shared" si="201"/>
        <v>100</v>
      </c>
      <c r="AC249" s="36">
        <v>240</v>
      </c>
      <c r="AD249" s="47" t="e">
        <f>VLOOKUP(B249,#REF!,3,FALSE)</f>
        <v>#REF!</v>
      </c>
      <c r="AE249" s="2" t="e">
        <f t="shared" si="196"/>
        <v>#REF!</v>
      </c>
    </row>
    <row r="250" spans="1:31" ht="13.5" thickBot="1" x14ac:dyDescent="0.25">
      <c r="A250" s="25">
        <v>18</v>
      </c>
      <c r="B250" s="51"/>
      <c r="C250" s="52"/>
      <c r="D250" s="53" t="s">
        <v>54</v>
      </c>
      <c r="E250" s="54">
        <f>COUNTIF(E240:E248,"&gt;0.0")</f>
        <v>9</v>
      </c>
      <c r="F250" s="55"/>
      <c r="G250" s="56"/>
      <c r="H250" s="55"/>
      <c r="I250" s="56"/>
      <c r="J250" s="57"/>
      <c r="K250" s="58"/>
      <c r="L250" s="59"/>
      <c r="M250" s="58"/>
      <c r="N250" s="59"/>
      <c r="O250" s="57"/>
      <c r="P250" s="57"/>
      <c r="Q250" s="60"/>
      <c r="R250" s="57"/>
      <c r="S250" s="60"/>
      <c r="T250" s="57"/>
      <c r="U250" s="42"/>
      <c r="V250" s="43"/>
      <c r="W250" s="44"/>
      <c r="X250" s="45"/>
      <c r="Y250" s="44"/>
      <c r="Z250" s="45"/>
      <c r="AA250" s="46"/>
      <c r="AB250" s="183"/>
      <c r="AC250" s="36">
        <v>241</v>
      </c>
      <c r="AD250" s="47"/>
    </row>
    <row r="251" spans="1:31" ht="15.75" thickBot="1" x14ac:dyDescent="0.3">
      <c r="A251" s="25">
        <v>19</v>
      </c>
      <c r="B251" s="78" t="s">
        <v>447</v>
      </c>
      <c r="C251" s="72"/>
      <c r="D251" s="28"/>
      <c r="E251" s="69"/>
      <c r="F251" s="41"/>
      <c r="G251" s="70"/>
      <c r="H251" s="41"/>
      <c r="I251" s="70"/>
      <c r="J251" s="42"/>
      <c r="K251" s="42"/>
      <c r="L251" s="50"/>
      <c r="M251" s="42"/>
      <c r="N251" s="50"/>
      <c r="O251" s="42"/>
      <c r="P251" s="42"/>
      <c r="Q251" s="77"/>
      <c r="R251" s="42"/>
      <c r="S251" s="77"/>
      <c r="T251" s="42"/>
      <c r="U251" s="42"/>
      <c r="V251" s="43"/>
      <c r="W251" s="33"/>
      <c r="X251" s="34"/>
      <c r="Y251" s="33"/>
      <c r="Z251" s="34"/>
      <c r="AA251" s="35"/>
      <c r="AB251" s="184">
        <v>100</v>
      </c>
      <c r="AC251" s="36">
        <v>242</v>
      </c>
      <c r="AD251" s="47"/>
    </row>
    <row r="252" spans="1:31" x14ac:dyDescent="0.2">
      <c r="A252" s="25">
        <v>19</v>
      </c>
      <c r="B252" s="38" t="s">
        <v>448</v>
      </c>
      <c r="C252" s="72" t="s">
        <v>449</v>
      </c>
      <c r="D252" s="49">
        <v>3494</v>
      </c>
      <c r="E252" s="69">
        <v>35521</v>
      </c>
      <c r="F252" s="42">
        <v>65805090</v>
      </c>
      <c r="G252" s="86">
        <v>10.714650000000001</v>
      </c>
      <c r="H252" s="42">
        <v>397615</v>
      </c>
      <c r="I252" s="86">
        <v>0</v>
      </c>
      <c r="J252" s="41">
        <f t="shared" ref="J252:J260" si="202">ROUND((+F252*G252+H252*I252)/1000,0)</f>
        <v>705079</v>
      </c>
      <c r="K252" s="42">
        <v>70274295</v>
      </c>
      <c r="L252" s="86">
        <v>10.66053</v>
      </c>
      <c r="M252" s="42">
        <v>444877</v>
      </c>
      <c r="N252" s="86">
        <v>3.0037500000000001</v>
      </c>
      <c r="O252" s="41">
        <f t="shared" ref="O252:O260" si="203">ROUND((+K252*L252+M252*N252)/1000,0)</f>
        <v>750498</v>
      </c>
      <c r="P252" s="42">
        <v>73494622</v>
      </c>
      <c r="Q252" s="86">
        <v>10.394220000000001</v>
      </c>
      <c r="R252" s="42">
        <v>463972</v>
      </c>
      <c r="S252" s="86">
        <v>3.0037500000000001</v>
      </c>
      <c r="T252" s="41">
        <f t="shared" ref="T252:T260" si="204">ROUND((+P252*Q252+R252*S252)/1000,0)</f>
        <v>765313</v>
      </c>
      <c r="U252" s="42">
        <f t="shared" ref="U252:U261" si="205">ROUND(+T252+O252+J252,0)</f>
        <v>2220890</v>
      </c>
      <c r="V252" s="43" t="s">
        <v>37</v>
      </c>
      <c r="W252" s="44">
        <f t="shared" ref="W252:W261" si="206">IF(V252="yes",U252,"")</f>
        <v>2220890</v>
      </c>
      <c r="X252" s="45">
        <f t="shared" ref="X252:X261" si="207">IF(V252="yes",W252/W$262,0)</f>
        <v>0.20971099713405955</v>
      </c>
      <c r="Y252" s="44">
        <f t="shared" ref="Y252:Y261" si="208">IF(V252="yes",D252,"")</f>
        <v>3494</v>
      </c>
      <c r="Z252" s="45">
        <f t="shared" ref="Z252:Z261" si="209">IF(V252="yes",Y252/Y$262,0)</f>
        <v>0.29109389319336831</v>
      </c>
      <c r="AA252" s="46">
        <f t="shared" ref="AA252:AA261" si="210">(X252*0.25+Z252*0.75)</f>
        <v>0.27074816917854111</v>
      </c>
      <c r="AB252" s="183">
        <f>ROUND(+AA252*$AB$251,2)</f>
        <v>27.07</v>
      </c>
      <c r="AC252" s="36">
        <v>243</v>
      </c>
      <c r="AD252" s="47" t="e">
        <f>VLOOKUP(B252,#REF!,3,FALSE)</f>
        <v>#REF!</v>
      </c>
      <c r="AE252" s="2" t="e">
        <f t="shared" ref="AE252:AE262" si="211">EXACT(D252,AD252)</f>
        <v>#REF!</v>
      </c>
    </row>
    <row r="253" spans="1:31" x14ac:dyDescent="0.2">
      <c r="A253" s="25">
        <v>19</v>
      </c>
      <c r="B253" s="38" t="s">
        <v>450</v>
      </c>
      <c r="C253" s="72" t="s">
        <v>451</v>
      </c>
      <c r="D253" s="28">
        <v>1551</v>
      </c>
      <c r="E253" s="69">
        <v>35521</v>
      </c>
      <c r="F253" s="42">
        <v>20753860</v>
      </c>
      <c r="G253" s="86">
        <v>8.5050299999999996</v>
      </c>
      <c r="H253" s="42">
        <v>346409</v>
      </c>
      <c r="I253" s="86">
        <v>3.0037500000000001</v>
      </c>
      <c r="J253" s="41">
        <f t="shared" si="202"/>
        <v>177553</v>
      </c>
      <c r="K253" s="42">
        <v>21440647</v>
      </c>
      <c r="L253" s="86">
        <v>8.6418099999999995</v>
      </c>
      <c r="M253" s="42">
        <v>370448</v>
      </c>
      <c r="N253" s="86">
        <v>3.0037500000000001</v>
      </c>
      <c r="O253" s="41">
        <f t="shared" si="203"/>
        <v>186399</v>
      </c>
      <c r="P253" s="42">
        <v>22495659</v>
      </c>
      <c r="Q253" s="86">
        <v>9.7086799999999993</v>
      </c>
      <c r="R253" s="42">
        <v>388600</v>
      </c>
      <c r="S253" s="86">
        <v>3.0037500000000001</v>
      </c>
      <c r="T253" s="41">
        <f t="shared" si="204"/>
        <v>219570</v>
      </c>
      <c r="U253" s="42">
        <f t="shared" si="205"/>
        <v>583522</v>
      </c>
      <c r="V253" s="43" t="s">
        <v>37</v>
      </c>
      <c r="W253" s="44">
        <f t="shared" si="206"/>
        <v>583522</v>
      </c>
      <c r="X253" s="45">
        <f t="shared" si="207"/>
        <v>5.509997364554782E-2</v>
      </c>
      <c r="Y253" s="44">
        <f t="shared" si="208"/>
        <v>1551</v>
      </c>
      <c r="Z253" s="45">
        <f t="shared" si="209"/>
        <v>0.12921769557610596</v>
      </c>
      <c r="AA253" s="46">
        <f t="shared" si="210"/>
        <v>0.11068826509346642</v>
      </c>
      <c r="AB253" s="183">
        <f t="shared" ref="AB253:AB261" si="212">ROUND(+AA253*$AB$251,2)</f>
        <v>11.07</v>
      </c>
      <c r="AC253" s="36">
        <v>244</v>
      </c>
      <c r="AD253" s="47" t="e">
        <f>VLOOKUP(B253,#REF!,3,FALSE)</f>
        <v>#REF!</v>
      </c>
      <c r="AE253" s="2" t="e">
        <f t="shared" si="211"/>
        <v>#REF!</v>
      </c>
    </row>
    <row r="254" spans="1:31" x14ac:dyDescent="0.2">
      <c r="A254" s="25">
        <v>19</v>
      </c>
      <c r="B254" s="38" t="s">
        <v>452</v>
      </c>
      <c r="C254" s="72" t="s">
        <v>453</v>
      </c>
      <c r="D254" s="28">
        <v>987</v>
      </c>
      <c r="E254" s="69">
        <v>35521</v>
      </c>
      <c r="F254" s="42">
        <v>19372932</v>
      </c>
      <c r="G254" s="86">
        <v>2.5842200000000002</v>
      </c>
      <c r="H254" s="42">
        <v>96808</v>
      </c>
      <c r="I254" s="86">
        <v>0</v>
      </c>
      <c r="J254" s="41">
        <f t="shared" si="202"/>
        <v>50064</v>
      </c>
      <c r="K254" s="42">
        <v>20456104</v>
      </c>
      <c r="L254" s="86">
        <v>2.6421000000000001</v>
      </c>
      <c r="M254" s="42">
        <v>101149</v>
      </c>
      <c r="N254" s="86">
        <v>0</v>
      </c>
      <c r="O254" s="41">
        <f t="shared" si="203"/>
        <v>54047</v>
      </c>
      <c r="P254" s="42">
        <v>21095144</v>
      </c>
      <c r="Q254" s="86">
        <v>2.8666299999999998</v>
      </c>
      <c r="R254" s="42">
        <v>105247</v>
      </c>
      <c r="S254" s="86">
        <v>0</v>
      </c>
      <c r="T254" s="41">
        <f t="shared" si="204"/>
        <v>60472</v>
      </c>
      <c r="U254" s="42">
        <f t="shared" si="205"/>
        <v>164583</v>
      </c>
      <c r="V254" s="43" t="s">
        <v>37</v>
      </c>
      <c r="W254" s="44">
        <f t="shared" si="206"/>
        <v>164583</v>
      </c>
      <c r="X254" s="45">
        <f t="shared" si="207"/>
        <v>1.5541006101749714E-2</v>
      </c>
      <c r="Y254" s="44">
        <f t="shared" si="208"/>
        <v>987</v>
      </c>
      <c r="Z254" s="45">
        <f t="shared" si="209"/>
        <v>8.2229442639340164E-2</v>
      </c>
      <c r="AA254" s="46">
        <f t="shared" si="210"/>
        <v>6.5557333504942542E-2</v>
      </c>
      <c r="AB254" s="183">
        <f t="shared" si="212"/>
        <v>6.56</v>
      </c>
      <c r="AC254" s="36">
        <v>245</v>
      </c>
      <c r="AD254" s="47" t="e">
        <f>VLOOKUP(B254,#REF!,3,FALSE)</f>
        <v>#REF!</v>
      </c>
      <c r="AE254" s="2" t="e">
        <f t="shared" si="211"/>
        <v>#REF!</v>
      </c>
    </row>
    <row r="255" spans="1:31" x14ac:dyDescent="0.2">
      <c r="A255" s="25">
        <v>19</v>
      </c>
      <c r="B255" s="38" t="s">
        <v>454</v>
      </c>
      <c r="C255" s="72" t="s">
        <v>455</v>
      </c>
      <c r="D255" s="28">
        <v>406</v>
      </c>
      <c r="E255" s="69">
        <v>35521</v>
      </c>
      <c r="F255" s="42">
        <v>6028682</v>
      </c>
      <c r="G255" s="86">
        <v>5.9744000000000002</v>
      </c>
      <c r="H255" s="42">
        <v>258082</v>
      </c>
      <c r="I255" s="86">
        <v>3.0037500000000001</v>
      </c>
      <c r="J255" s="41">
        <f t="shared" si="202"/>
        <v>36793</v>
      </c>
      <c r="K255" s="42">
        <v>7365587</v>
      </c>
      <c r="L255" s="86">
        <v>6.47905</v>
      </c>
      <c r="M255" s="42">
        <v>263422</v>
      </c>
      <c r="N255" s="86">
        <v>2.84714</v>
      </c>
      <c r="O255" s="41">
        <f t="shared" si="203"/>
        <v>48472</v>
      </c>
      <c r="P255" s="42">
        <v>7678382</v>
      </c>
      <c r="Q255" s="86">
        <v>6.7993499999999996</v>
      </c>
      <c r="R255" s="42">
        <v>274090</v>
      </c>
      <c r="S255" s="86">
        <v>2.7363300000000002</v>
      </c>
      <c r="T255" s="41">
        <f t="shared" si="204"/>
        <v>52958</v>
      </c>
      <c r="U255" s="42">
        <f t="shared" si="205"/>
        <v>138223</v>
      </c>
      <c r="V255" s="43" t="s">
        <v>37</v>
      </c>
      <c r="W255" s="44">
        <f t="shared" si="206"/>
        <v>138223</v>
      </c>
      <c r="X255" s="45">
        <f t="shared" si="207"/>
        <v>1.3051922047855191E-2</v>
      </c>
      <c r="Y255" s="44">
        <f t="shared" si="208"/>
        <v>406</v>
      </c>
      <c r="Z255" s="45">
        <f t="shared" si="209"/>
        <v>3.3824877114054817E-2</v>
      </c>
      <c r="AA255" s="46">
        <f t="shared" si="210"/>
        <v>2.8631638347504908E-2</v>
      </c>
      <c r="AB255" s="183">
        <f t="shared" si="212"/>
        <v>2.86</v>
      </c>
      <c r="AC255" s="36">
        <v>246</v>
      </c>
      <c r="AD255" s="47" t="e">
        <f>VLOOKUP(B255,#REF!,3,FALSE)</f>
        <v>#REF!</v>
      </c>
      <c r="AE255" s="2" t="e">
        <f t="shared" si="211"/>
        <v>#REF!</v>
      </c>
    </row>
    <row r="256" spans="1:31" x14ac:dyDescent="0.2">
      <c r="A256" s="25">
        <v>19</v>
      </c>
      <c r="B256" s="38" t="s">
        <v>456</v>
      </c>
      <c r="C256" s="72" t="s">
        <v>457</v>
      </c>
      <c r="D256" s="28">
        <v>227</v>
      </c>
      <c r="E256" s="69">
        <v>35521</v>
      </c>
      <c r="F256" s="42">
        <v>2958120</v>
      </c>
      <c r="G256" s="86">
        <v>6.78843</v>
      </c>
      <c r="H256" s="42">
        <v>207845</v>
      </c>
      <c r="I256" s="86">
        <v>3.0037500000000001</v>
      </c>
      <c r="J256" s="41">
        <f t="shared" si="202"/>
        <v>20705</v>
      </c>
      <c r="K256" s="42">
        <v>3967368</v>
      </c>
      <c r="L256" s="86">
        <v>7.2073</v>
      </c>
      <c r="M256" s="42">
        <v>222788</v>
      </c>
      <c r="N256" s="86">
        <v>3.00285</v>
      </c>
      <c r="O256" s="41">
        <f t="shared" si="203"/>
        <v>29263</v>
      </c>
      <c r="P256" s="42">
        <v>4097292</v>
      </c>
      <c r="Q256" s="86">
        <v>7.1500899999999996</v>
      </c>
      <c r="R256" s="42">
        <v>231813</v>
      </c>
      <c r="S256" s="86">
        <v>3.0037500000000001</v>
      </c>
      <c r="T256" s="41">
        <f t="shared" si="204"/>
        <v>29992</v>
      </c>
      <c r="U256" s="42">
        <f t="shared" si="205"/>
        <v>79960</v>
      </c>
      <c r="V256" s="43" t="s">
        <v>37</v>
      </c>
      <c r="W256" s="44">
        <f t="shared" si="206"/>
        <v>79960</v>
      </c>
      <c r="X256" s="45">
        <f t="shared" si="207"/>
        <v>7.5503475322232991E-3</v>
      </c>
      <c r="Y256" s="44">
        <f t="shared" si="208"/>
        <v>227</v>
      </c>
      <c r="Z256" s="45">
        <f t="shared" si="209"/>
        <v>1.8911938681996168E-2</v>
      </c>
      <c r="AA256" s="46">
        <f t="shared" si="210"/>
        <v>1.6071540894552948E-2</v>
      </c>
      <c r="AB256" s="183">
        <f t="shared" si="212"/>
        <v>1.61</v>
      </c>
      <c r="AC256" s="36">
        <v>247</v>
      </c>
      <c r="AD256" s="47" t="e">
        <f>VLOOKUP(B256,#REF!,3,FALSE)</f>
        <v>#REF!</v>
      </c>
      <c r="AE256" s="2" t="e">
        <f t="shared" si="211"/>
        <v>#REF!</v>
      </c>
    </row>
    <row r="257" spans="1:31" x14ac:dyDescent="0.2">
      <c r="A257" s="25">
        <v>19</v>
      </c>
      <c r="B257" s="38" t="s">
        <v>458</v>
      </c>
      <c r="C257" s="72" t="s">
        <v>459</v>
      </c>
      <c r="D257" s="28">
        <v>45</v>
      </c>
      <c r="E257" s="69">
        <v>35521</v>
      </c>
      <c r="F257" s="42">
        <v>646880</v>
      </c>
      <c r="G257" s="86">
        <v>5.5404400000000003</v>
      </c>
      <c r="H257" s="42">
        <v>114063</v>
      </c>
      <c r="I257" s="86">
        <v>0</v>
      </c>
      <c r="J257" s="41">
        <f t="shared" si="202"/>
        <v>3584</v>
      </c>
      <c r="K257" s="42">
        <v>753129</v>
      </c>
      <c r="L257" s="86">
        <v>5.28993</v>
      </c>
      <c r="M257" s="42">
        <v>118036</v>
      </c>
      <c r="N257" s="86">
        <v>0</v>
      </c>
      <c r="O257" s="41">
        <f t="shared" si="203"/>
        <v>3984</v>
      </c>
      <c r="P257" s="42">
        <v>793340</v>
      </c>
      <c r="Q257" s="86">
        <v>1.91092</v>
      </c>
      <c r="R257" s="42">
        <v>122817</v>
      </c>
      <c r="S257" s="86">
        <v>0</v>
      </c>
      <c r="T257" s="41">
        <f t="shared" si="204"/>
        <v>1516</v>
      </c>
      <c r="U257" s="42">
        <f t="shared" si="205"/>
        <v>9084</v>
      </c>
      <c r="V257" s="43" t="s">
        <v>37</v>
      </c>
      <c r="W257" s="44">
        <f t="shared" si="206"/>
        <v>9084</v>
      </c>
      <c r="X257" s="45">
        <f t="shared" si="207"/>
        <v>8.5777084770780943E-4</v>
      </c>
      <c r="Y257" s="44">
        <f t="shared" si="208"/>
        <v>45</v>
      </c>
      <c r="Z257" s="45">
        <f t="shared" si="209"/>
        <v>3.7490627343164211E-3</v>
      </c>
      <c r="AA257" s="46">
        <f t="shared" si="210"/>
        <v>3.0262397626642681E-3</v>
      </c>
      <c r="AB257" s="183">
        <f t="shared" si="212"/>
        <v>0.3</v>
      </c>
      <c r="AC257" s="36">
        <v>248</v>
      </c>
      <c r="AD257" s="47" t="e">
        <f>VLOOKUP(B257,#REF!,3,FALSE)</f>
        <v>#REF!</v>
      </c>
      <c r="AE257" s="2" t="e">
        <f t="shared" si="211"/>
        <v>#REF!</v>
      </c>
    </row>
    <row r="258" spans="1:31" x14ac:dyDescent="0.2">
      <c r="A258" s="25">
        <v>19</v>
      </c>
      <c r="B258" s="38" t="s">
        <v>460</v>
      </c>
      <c r="C258" s="72" t="s">
        <v>461</v>
      </c>
      <c r="D258" s="28">
        <v>226</v>
      </c>
      <c r="E258" s="69">
        <v>35521</v>
      </c>
      <c r="F258" s="42">
        <v>3055110</v>
      </c>
      <c r="G258" s="86">
        <v>5.62303</v>
      </c>
      <c r="H258" s="42">
        <v>195435</v>
      </c>
      <c r="I258" s="86">
        <v>0</v>
      </c>
      <c r="J258" s="41">
        <f t="shared" si="202"/>
        <v>17179</v>
      </c>
      <c r="K258" s="42">
        <v>3802954</v>
      </c>
      <c r="L258" s="86">
        <v>4.6826800000000004</v>
      </c>
      <c r="M258" s="42">
        <v>211539</v>
      </c>
      <c r="N258" s="86">
        <v>0</v>
      </c>
      <c r="O258" s="41">
        <f t="shared" si="203"/>
        <v>17808</v>
      </c>
      <c r="P258" s="42">
        <v>4067420</v>
      </c>
      <c r="Q258" s="86">
        <v>5.0334099999999999</v>
      </c>
      <c r="R258" s="42">
        <v>219752</v>
      </c>
      <c r="S258" s="86">
        <v>3.00339</v>
      </c>
      <c r="T258" s="41">
        <f t="shared" si="204"/>
        <v>21133</v>
      </c>
      <c r="U258" s="42">
        <f t="shared" si="205"/>
        <v>56120</v>
      </c>
      <c r="V258" s="43" t="s">
        <v>37</v>
      </c>
      <c r="W258" s="44">
        <f t="shared" si="206"/>
        <v>56120</v>
      </c>
      <c r="X258" s="45">
        <f t="shared" si="207"/>
        <v>5.2992184030561723E-3</v>
      </c>
      <c r="Y258" s="44">
        <f t="shared" si="208"/>
        <v>226</v>
      </c>
      <c r="Z258" s="45">
        <f t="shared" si="209"/>
        <v>1.8828626176789136E-2</v>
      </c>
      <c r="AA258" s="46">
        <f t="shared" si="210"/>
        <v>1.5446274233355895E-2</v>
      </c>
      <c r="AB258" s="183">
        <f t="shared" si="212"/>
        <v>1.54</v>
      </c>
      <c r="AC258" s="36">
        <v>249</v>
      </c>
      <c r="AD258" s="47" t="e">
        <f>VLOOKUP(B258,#REF!,3,FALSE)</f>
        <v>#REF!</v>
      </c>
      <c r="AE258" s="2" t="e">
        <f t="shared" si="211"/>
        <v>#REF!</v>
      </c>
    </row>
    <row r="259" spans="1:31" x14ac:dyDescent="0.2">
      <c r="A259" s="25">
        <v>19</v>
      </c>
      <c r="B259" s="38" t="s">
        <v>462</v>
      </c>
      <c r="C259" s="79" t="s">
        <v>463</v>
      </c>
      <c r="D259" s="28">
        <v>112</v>
      </c>
      <c r="E259" s="69">
        <v>35521</v>
      </c>
      <c r="F259" s="42">
        <v>1187408</v>
      </c>
      <c r="G259" s="86">
        <v>5.6922300000000003</v>
      </c>
      <c r="H259" s="42">
        <v>8956</v>
      </c>
      <c r="I259" s="86">
        <v>0</v>
      </c>
      <c r="J259" s="41">
        <f t="shared" si="202"/>
        <v>6759</v>
      </c>
      <c r="K259" s="42">
        <v>1270727</v>
      </c>
      <c r="L259" s="86">
        <v>6.1028099999999998</v>
      </c>
      <c r="M259" s="42">
        <v>9005</v>
      </c>
      <c r="N259" s="86">
        <v>0</v>
      </c>
      <c r="O259" s="41">
        <f t="shared" si="203"/>
        <v>7755</v>
      </c>
      <c r="P259" s="42">
        <v>1353903</v>
      </c>
      <c r="Q259" s="86">
        <v>6.4605800000000002</v>
      </c>
      <c r="R259" s="42">
        <v>9370</v>
      </c>
      <c r="S259" s="86">
        <v>0</v>
      </c>
      <c r="T259" s="41">
        <f t="shared" si="204"/>
        <v>8747</v>
      </c>
      <c r="U259" s="42">
        <f t="shared" si="205"/>
        <v>23261</v>
      </c>
      <c r="V259" s="43" t="s">
        <v>37</v>
      </c>
      <c r="W259" s="44">
        <f t="shared" si="206"/>
        <v>23261</v>
      </c>
      <c r="X259" s="45">
        <f t="shared" si="207"/>
        <v>2.1964561524142842E-3</v>
      </c>
      <c r="Y259" s="44">
        <f t="shared" si="208"/>
        <v>112</v>
      </c>
      <c r="Z259" s="45">
        <f t="shared" si="209"/>
        <v>9.3310005831875372E-3</v>
      </c>
      <c r="AA259" s="46">
        <f t="shared" si="210"/>
        <v>7.5473644754942238E-3</v>
      </c>
      <c r="AB259" s="183">
        <f t="shared" si="212"/>
        <v>0.75</v>
      </c>
      <c r="AC259" s="36">
        <v>250</v>
      </c>
      <c r="AD259" s="47" t="e">
        <f>VLOOKUP(B259,#REF!,3,FALSE)</f>
        <v>#REF!</v>
      </c>
      <c r="AE259" s="2" t="e">
        <f t="shared" si="211"/>
        <v>#REF!</v>
      </c>
    </row>
    <row r="260" spans="1:31" x14ac:dyDescent="0.2">
      <c r="A260" s="25">
        <v>19</v>
      </c>
      <c r="B260" s="38" t="s">
        <v>464</v>
      </c>
      <c r="C260" s="73" t="s">
        <v>465</v>
      </c>
      <c r="D260" s="28">
        <v>9</v>
      </c>
      <c r="E260" s="69"/>
      <c r="F260" s="42">
        <v>0</v>
      </c>
      <c r="G260" s="86">
        <v>0</v>
      </c>
      <c r="H260" s="42">
        <v>0</v>
      </c>
      <c r="I260" s="86">
        <v>0</v>
      </c>
      <c r="J260" s="41">
        <f t="shared" si="202"/>
        <v>0</v>
      </c>
      <c r="K260" s="42">
        <v>0</v>
      </c>
      <c r="L260" s="86">
        <v>0</v>
      </c>
      <c r="M260" s="42">
        <v>0</v>
      </c>
      <c r="N260" s="86">
        <v>0</v>
      </c>
      <c r="O260" s="41">
        <f t="shared" si="203"/>
        <v>0</v>
      </c>
      <c r="P260" s="42">
        <v>0</v>
      </c>
      <c r="Q260" s="86">
        <v>0</v>
      </c>
      <c r="R260" s="42">
        <v>0</v>
      </c>
      <c r="S260" s="86">
        <v>0</v>
      </c>
      <c r="T260" s="41">
        <f t="shared" si="204"/>
        <v>0</v>
      </c>
      <c r="U260" s="42">
        <f t="shared" si="205"/>
        <v>0</v>
      </c>
      <c r="V260" s="43" t="s">
        <v>154</v>
      </c>
      <c r="W260" s="44" t="str">
        <f t="shared" si="206"/>
        <v/>
      </c>
      <c r="X260" s="45">
        <f t="shared" si="207"/>
        <v>0</v>
      </c>
      <c r="Y260" s="44" t="str">
        <f t="shared" si="208"/>
        <v/>
      </c>
      <c r="Z260" s="45">
        <f t="shared" si="209"/>
        <v>0</v>
      </c>
      <c r="AA260" s="46">
        <f t="shared" si="210"/>
        <v>0</v>
      </c>
      <c r="AB260" s="183">
        <f t="shared" si="212"/>
        <v>0</v>
      </c>
      <c r="AC260" s="36">
        <v>251</v>
      </c>
      <c r="AD260" s="47" t="e">
        <f>VLOOKUP(B260,#REF!,3,FALSE)</f>
        <v>#REF!</v>
      </c>
      <c r="AE260" s="2" t="e">
        <f t="shared" si="211"/>
        <v>#REF!</v>
      </c>
    </row>
    <row r="261" spans="1:31" x14ac:dyDescent="0.2">
      <c r="A261" s="25">
        <v>19</v>
      </c>
      <c r="B261" s="38" t="s">
        <v>466</v>
      </c>
      <c r="C261" s="39" t="s">
        <v>51</v>
      </c>
      <c r="D261" s="28">
        <v>4955</v>
      </c>
      <c r="E261" s="69">
        <v>35521</v>
      </c>
      <c r="F261" s="30"/>
      <c r="G261" s="70"/>
      <c r="H261" s="41"/>
      <c r="I261" s="70"/>
      <c r="J261" s="42">
        <v>2235120</v>
      </c>
      <c r="K261" s="42"/>
      <c r="L261" s="50"/>
      <c r="M261" s="42"/>
      <c r="N261" s="50"/>
      <c r="O261" s="42">
        <v>2446028</v>
      </c>
      <c r="P261" s="42"/>
      <c r="Q261" s="86"/>
      <c r="R261" s="42"/>
      <c r="S261" s="86"/>
      <c r="T261" s="42">
        <v>2633450</v>
      </c>
      <c r="U261" s="42">
        <f t="shared" si="205"/>
        <v>7314598</v>
      </c>
      <c r="V261" s="43" t="s">
        <v>37</v>
      </c>
      <c r="W261" s="44">
        <f t="shared" si="206"/>
        <v>7314598</v>
      </c>
      <c r="X261" s="45">
        <f t="shared" si="207"/>
        <v>0.69069230813538618</v>
      </c>
      <c r="Y261" s="44">
        <f t="shared" si="208"/>
        <v>4955</v>
      </c>
      <c r="Z261" s="45">
        <f t="shared" si="209"/>
        <v>0.41281346330084145</v>
      </c>
      <c r="AA261" s="46">
        <f t="shared" si="210"/>
        <v>0.48228317450947761</v>
      </c>
      <c r="AB261" s="183">
        <f t="shared" si="212"/>
        <v>48.23</v>
      </c>
      <c r="AC261" s="36">
        <v>252</v>
      </c>
      <c r="AD261" s="47" t="e">
        <f>VLOOKUP(B261,#REF!,3,FALSE)</f>
        <v>#REF!</v>
      </c>
      <c r="AE261" s="2" t="e">
        <f t="shared" si="211"/>
        <v>#REF!</v>
      </c>
    </row>
    <row r="262" spans="1:31" x14ac:dyDescent="0.2">
      <c r="A262" s="25">
        <v>19</v>
      </c>
      <c r="B262" s="51" t="s">
        <v>467</v>
      </c>
      <c r="C262" s="52" t="s">
        <v>468</v>
      </c>
      <c r="D262" s="71">
        <f>SUBTOTAL(9,D252:D261)</f>
        <v>12012</v>
      </c>
      <c r="E262" s="69"/>
      <c r="F262" s="55"/>
      <c r="G262" s="56"/>
      <c r="H262" s="55"/>
      <c r="I262" s="56"/>
      <c r="J262" s="57">
        <f>SUBTOTAL(9,J252:J261)</f>
        <v>3252836</v>
      </c>
      <c r="K262" s="58"/>
      <c r="L262" s="59"/>
      <c r="M262" s="58"/>
      <c r="N262" s="59"/>
      <c r="O262" s="57">
        <f>SUBTOTAL(9,O252:O261)</f>
        <v>3544254</v>
      </c>
      <c r="P262" s="57"/>
      <c r="Q262" s="60"/>
      <c r="R262" s="57"/>
      <c r="S262" s="60"/>
      <c r="T262" s="57">
        <f>SUBTOTAL(9,T252:T261)</f>
        <v>3793151</v>
      </c>
      <c r="U262" s="57">
        <f>SUBTOTAL(9,U252:U261)</f>
        <v>10590241</v>
      </c>
      <c r="V262" s="43"/>
      <c r="W262" s="61">
        <f t="shared" ref="W262:AB262" si="213">SUBTOTAL(9,W252:W261)</f>
        <v>10590241</v>
      </c>
      <c r="X262" s="62">
        <f t="shared" si="213"/>
        <v>1</v>
      </c>
      <c r="Y262" s="61">
        <f t="shared" si="213"/>
        <v>12003</v>
      </c>
      <c r="Z262" s="62">
        <f t="shared" si="213"/>
        <v>1</v>
      </c>
      <c r="AA262" s="63">
        <f t="shared" si="213"/>
        <v>0.99999999999999978</v>
      </c>
      <c r="AB262" s="64">
        <f t="shared" si="213"/>
        <v>99.99</v>
      </c>
      <c r="AC262" s="36">
        <v>253</v>
      </c>
      <c r="AD262" s="47" t="e">
        <f>VLOOKUP(B262,#REF!,3,FALSE)</f>
        <v>#REF!</v>
      </c>
      <c r="AE262" s="2" t="e">
        <f t="shared" si="211"/>
        <v>#REF!</v>
      </c>
    </row>
    <row r="263" spans="1:31" ht="13.5" thickBot="1" x14ac:dyDescent="0.25">
      <c r="A263" s="25">
        <v>19</v>
      </c>
      <c r="B263" s="51"/>
      <c r="C263" s="52"/>
      <c r="D263" s="53" t="s">
        <v>54</v>
      </c>
      <c r="E263" s="54">
        <f>COUNTIF(E252:E261,"&gt;0.0")</f>
        <v>9</v>
      </c>
      <c r="F263" s="55"/>
      <c r="G263" s="56"/>
      <c r="H263" s="55"/>
      <c r="I263" s="56"/>
      <c r="J263" s="57"/>
      <c r="K263" s="58"/>
      <c r="L263" s="59"/>
      <c r="M263" s="58"/>
      <c r="N263" s="59"/>
      <c r="O263" s="57"/>
      <c r="P263" s="57"/>
      <c r="Q263" s="60"/>
      <c r="R263" s="57"/>
      <c r="S263" s="60"/>
      <c r="T263" s="57"/>
      <c r="U263" s="42"/>
      <c r="V263" s="43"/>
      <c r="W263" s="44"/>
      <c r="X263" s="45"/>
      <c r="Y263" s="44"/>
      <c r="Z263" s="45"/>
      <c r="AA263" s="46"/>
      <c r="AB263" s="183"/>
      <c r="AC263" s="36">
        <v>254</v>
      </c>
      <c r="AD263" s="47"/>
    </row>
    <row r="264" spans="1:31" ht="15.75" thickBot="1" x14ac:dyDescent="0.3">
      <c r="A264" s="25">
        <v>20</v>
      </c>
      <c r="B264" s="78" t="s">
        <v>469</v>
      </c>
      <c r="C264" s="72"/>
      <c r="D264" s="49"/>
      <c r="E264" s="69"/>
      <c r="F264" s="41"/>
      <c r="G264" s="70"/>
      <c r="H264" s="41"/>
      <c r="I264" s="70"/>
      <c r="J264" s="42"/>
      <c r="K264" s="42"/>
      <c r="L264" s="50"/>
      <c r="M264" s="42"/>
      <c r="N264" s="50"/>
      <c r="O264" s="42"/>
      <c r="P264" s="42"/>
      <c r="Q264" s="86"/>
      <c r="R264" s="42"/>
      <c r="S264" s="86"/>
      <c r="T264" s="42"/>
      <c r="U264" s="42"/>
      <c r="V264" s="43"/>
      <c r="W264" s="33"/>
      <c r="X264" s="34"/>
      <c r="Y264" s="33"/>
      <c r="Z264" s="34"/>
      <c r="AA264" s="35"/>
      <c r="AB264" s="184">
        <v>100</v>
      </c>
      <c r="AC264" s="36">
        <v>255</v>
      </c>
      <c r="AD264" s="47"/>
    </row>
    <row r="265" spans="1:31" x14ac:dyDescent="0.2">
      <c r="A265" s="25">
        <v>20</v>
      </c>
      <c r="B265" s="76" t="s">
        <v>470</v>
      </c>
      <c r="C265" s="72" t="s">
        <v>471</v>
      </c>
      <c r="D265" s="28">
        <v>5415</v>
      </c>
      <c r="E265" s="69">
        <v>36617</v>
      </c>
      <c r="F265" s="42">
        <v>58737938</v>
      </c>
      <c r="G265" s="93">
        <v>11.324949999999999</v>
      </c>
      <c r="H265" s="42">
        <v>40446</v>
      </c>
      <c r="I265" s="93">
        <v>0</v>
      </c>
      <c r="J265" s="41">
        <f>ROUND((+F265*G265+H265*I265)/1000,0)</f>
        <v>665204</v>
      </c>
      <c r="K265" s="42">
        <v>61262899</v>
      </c>
      <c r="L265" s="93">
        <v>11.72475</v>
      </c>
      <c r="M265" s="42">
        <v>43217</v>
      </c>
      <c r="N265" s="93">
        <v>0</v>
      </c>
      <c r="O265" s="41">
        <f>ROUND((+K265*L265+M265*N265)/1000,0)</f>
        <v>718292</v>
      </c>
      <c r="P265" s="42">
        <v>64430636</v>
      </c>
      <c r="Q265" s="93">
        <v>11.69796</v>
      </c>
      <c r="R265" s="42">
        <v>53490</v>
      </c>
      <c r="S265" s="93">
        <v>0</v>
      </c>
      <c r="T265" s="41">
        <f>ROUND((+P265*Q265+R265*S265)/1000,0)</f>
        <v>753707</v>
      </c>
      <c r="U265" s="42">
        <f>ROUND(+T265+O265+J265,0)</f>
        <v>2137203</v>
      </c>
      <c r="V265" s="43" t="s">
        <v>37</v>
      </c>
      <c r="W265" s="44">
        <f>IF(V265="yes",U265,"")</f>
        <v>2137203</v>
      </c>
      <c r="X265" s="45">
        <f>IF(V265="yes",W265/W$269,0)</f>
        <v>0.89139375800019771</v>
      </c>
      <c r="Y265" s="44">
        <f>IF(V265="yes",D265,"")</f>
        <v>5415</v>
      </c>
      <c r="Z265" s="45">
        <f>IF(V265="yes",Y265/Y$269,0)</f>
        <v>0.86709367493995193</v>
      </c>
      <c r="AA265" s="46">
        <f>(X265*0.25+Z265*0.75)</f>
        <v>0.87316869570501332</v>
      </c>
      <c r="AB265" s="183">
        <f>ROUND(+AA265*$AB$264,2)</f>
        <v>87.32</v>
      </c>
      <c r="AC265" s="36">
        <v>256</v>
      </c>
      <c r="AD265" s="47" t="e">
        <f>VLOOKUP(B265,#REF!,3,FALSE)</f>
        <v>#REF!</v>
      </c>
      <c r="AE265" s="2" t="e">
        <f>EXACT(D265,AD265)</f>
        <v>#REF!</v>
      </c>
    </row>
    <row r="266" spans="1:31" x14ac:dyDescent="0.2">
      <c r="A266" s="25">
        <v>20</v>
      </c>
      <c r="B266" s="76" t="s">
        <v>472</v>
      </c>
      <c r="C266" s="72" t="s">
        <v>473</v>
      </c>
      <c r="D266" s="28">
        <v>684</v>
      </c>
      <c r="E266" s="69">
        <v>40360</v>
      </c>
      <c r="F266" s="42">
        <v>4754895</v>
      </c>
      <c r="G266" s="93">
        <v>16.960129999999999</v>
      </c>
      <c r="H266" s="42">
        <v>164990</v>
      </c>
      <c r="I266" s="93">
        <v>3.0037500000000001</v>
      </c>
      <c r="J266" s="41">
        <f>ROUND((+F266*G266+H266*I266)/1000,0)</f>
        <v>81139</v>
      </c>
      <c r="K266" s="42">
        <v>5045873</v>
      </c>
      <c r="L266" s="93">
        <v>13.92872</v>
      </c>
      <c r="M266" s="42">
        <v>176430</v>
      </c>
      <c r="N266" s="93">
        <v>2.9700199999999999</v>
      </c>
      <c r="O266" s="41">
        <f>ROUND((+K266*L266+M266*N266)/1000,0)</f>
        <v>70807</v>
      </c>
      <c r="P266" s="42">
        <v>5386597</v>
      </c>
      <c r="Q266" s="93">
        <v>13.19394</v>
      </c>
      <c r="R266" s="42">
        <v>183650</v>
      </c>
      <c r="S266" s="93">
        <v>3.0037500000000001</v>
      </c>
      <c r="T266" s="41">
        <f>ROUND((+P266*Q266+R266*S266)/1000,0)</f>
        <v>71622</v>
      </c>
      <c r="U266" s="42">
        <f>ROUND(+T266+O266+J266,0)</f>
        <v>223568</v>
      </c>
      <c r="V266" s="43" t="s">
        <v>37</v>
      </c>
      <c r="W266" s="44">
        <f>IF(V266="yes",U266,"")</f>
        <v>223568</v>
      </c>
      <c r="X266" s="45">
        <f>IF(V266="yes",W266/W$269,0)</f>
        <v>9.3246696588292363E-2</v>
      </c>
      <c r="Y266" s="44">
        <f>IF(V266="yes",D266,"")</f>
        <v>684</v>
      </c>
      <c r="Z266" s="45">
        <f>IF(V266="yes",Y266/Y$269,0)</f>
        <v>0.10952762209767815</v>
      </c>
      <c r="AA266" s="46">
        <f>(X266*0.25+Z266*0.75)</f>
        <v>0.10545739072033171</v>
      </c>
      <c r="AB266" s="183">
        <f>ROUND(+AA266*$AB$264,2)</f>
        <v>10.55</v>
      </c>
      <c r="AC266" s="36">
        <v>257</v>
      </c>
      <c r="AD266" s="47" t="e">
        <f>VLOOKUP(B266,#REF!,3,FALSE)</f>
        <v>#REF!</v>
      </c>
      <c r="AE266" s="2" t="e">
        <f>EXACT(D266,AD266)</f>
        <v>#REF!</v>
      </c>
    </row>
    <row r="267" spans="1:31" x14ac:dyDescent="0.2">
      <c r="A267" s="25">
        <v>20</v>
      </c>
      <c r="B267" s="38" t="s">
        <v>474</v>
      </c>
      <c r="C267" s="72" t="s">
        <v>475</v>
      </c>
      <c r="D267" s="28">
        <v>146</v>
      </c>
      <c r="E267" s="69">
        <v>36617</v>
      </c>
      <c r="F267" s="42">
        <v>1069796</v>
      </c>
      <c r="G267" s="93">
        <v>10.86562</v>
      </c>
      <c r="H267" s="42">
        <v>67320</v>
      </c>
      <c r="I267" s="93">
        <v>3.0037500000000001</v>
      </c>
      <c r="J267" s="41">
        <f>ROUND((+F267*G267+H267*I267)/1000,0)</f>
        <v>11826</v>
      </c>
      <c r="K267" s="42">
        <v>1102189</v>
      </c>
      <c r="L267" s="93">
        <v>11.230130000000001</v>
      </c>
      <c r="M267" s="42">
        <v>82289</v>
      </c>
      <c r="N267" s="93">
        <v>3.00162</v>
      </c>
      <c r="O267" s="41">
        <f>ROUND((+K267*L267+M267*N267)/1000,0)</f>
        <v>12625</v>
      </c>
      <c r="P267" s="42">
        <v>1173915</v>
      </c>
      <c r="Q267" s="93">
        <v>10.32273</v>
      </c>
      <c r="R267" s="42">
        <v>85623</v>
      </c>
      <c r="S267" s="93">
        <v>3.0015299999999998</v>
      </c>
      <c r="T267" s="41">
        <f>ROUND((+P267*Q267+R267*S267)/1000,0)</f>
        <v>12375</v>
      </c>
      <c r="U267" s="42">
        <f>ROUND(+T267+O267+J267,0)</f>
        <v>36826</v>
      </c>
      <c r="V267" s="43" t="s">
        <v>37</v>
      </c>
      <c r="W267" s="44">
        <f>IF(V267="yes",U267,"")</f>
        <v>36826</v>
      </c>
      <c r="X267" s="45">
        <f>IF(V267="yes",W267/W$269,0)</f>
        <v>1.5359545411509941E-2</v>
      </c>
      <c r="Y267" s="44">
        <f>IF(V267="yes",D267,"")</f>
        <v>146</v>
      </c>
      <c r="Z267" s="45">
        <f>IF(V267="yes",Y267/Y$269,0)</f>
        <v>2.3378702962369897E-2</v>
      </c>
      <c r="AA267" s="46">
        <f>(X267*0.25+Z267*0.75)</f>
        <v>2.1373913574654908E-2</v>
      </c>
      <c r="AB267" s="183">
        <f>ROUND(+AA267*$AB$264,2)</f>
        <v>2.14</v>
      </c>
      <c r="AC267" s="36">
        <v>258</v>
      </c>
      <c r="AD267" s="47" t="e">
        <f>VLOOKUP(B267,#REF!,3,FALSE)</f>
        <v>#REF!</v>
      </c>
      <c r="AE267" s="2" t="e">
        <f>EXACT(D267,AD267)</f>
        <v>#REF!</v>
      </c>
    </row>
    <row r="268" spans="1:31" x14ac:dyDescent="0.2">
      <c r="A268" s="25">
        <v>20</v>
      </c>
      <c r="B268" s="38" t="s">
        <v>476</v>
      </c>
      <c r="C268" s="39" t="s">
        <v>51</v>
      </c>
      <c r="D268" s="28">
        <v>3503</v>
      </c>
      <c r="E268" s="69"/>
      <c r="F268" s="30"/>
      <c r="G268" s="70"/>
      <c r="H268" s="41"/>
      <c r="I268" s="70"/>
      <c r="J268" s="42">
        <v>1334872</v>
      </c>
      <c r="K268" s="42"/>
      <c r="L268" s="50"/>
      <c r="M268" s="42"/>
      <c r="N268" s="50"/>
      <c r="O268" s="42">
        <v>1308644</v>
      </c>
      <c r="P268" s="42"/>
      <c r="Q268" s="93"/>
      <c r="R268" s="42"/>
      <c r="S268" s="93"/>
      <c r="T268" s="42">
        <v>1360320</v>
      </c>
      <c r="U268" s="42">
        <f>ROUND(+T268+O268+J268,0)</f>
        <v>4003836</v>
      </c>
      <c r="V268" s="43" t="s">
        <v>154</v>
      </c>
      <c r="W268" s="44" t="str">
        <f>IF(V268="yes",U268,"")</f>
        <v/>
      </c>
      <c r="X268" s="45">
        <f>IF(V268="yes",W268/W$269,0)</f>
        <v>0</v>
      </c>
      <c r="Y268" s="44" t="str">
        <f>IF(V268="yes",D268,"")</f>
        <v/>
      </c>
      <c r="Z268" s="45">
        <f>IF(V268="yes",Y268/Y$269,0)</f>
        <v>0</v>
      </c>
      <c r="AA268" s="46">
        <f>(X268*0.25+Z268*0.75)</f>
        <v>0</v>
      </c>
      <c r="AB268" s="183">
        <f>ROUND(+AA268*$AB$264,2)</f>
        <v>0</v>
      </c>
      <c r="AC268" s="36">
        <v>259</v>
      </c>
      <c r="AD268" s="47" t="e">
        <f>VLOOKUP(B268,#REF!,3,FALSE)</f>
        <v>#REF!</v>
      </c>
      <c r="AE268" s="2" t="e">
        <f>EXACT(D268,AD268)</f>
        <v>#REF!</v>
      </c>
    </row>
    <row r="269" spans="1:31" x14ac:dyDescent="0.2">
      <c r="A269" s="25">
        <v>20</v>
      </c>
      <c r="B269" s="51" t="s">
        <v>477</v>
      </c>
      <c r="C269" s="52" t="s">
        <v>478</v>
      </c>
      <c r="D269" s="71">
        <f>SUBTOTAL(9,D265:D268)</f>
        <v>9748</v>
      </c>
      <c r="E269" s="69"/>
      <c r="F269" s="55"/>
      <c r="G269" s="56"/>
      <c r="H269" s="55"/>
      <c r="I269" s="56"/>
      <c r="J269" s="57">
        <f>SUBTOTAL(9,J265:J268)</f>
        <v>2093041</v>
      </c>
      <c r="K269" s="58"/>
      <c r="L269" s="59"/>
      <c r="M269" s="58"/>
      <c r="N269" s="59"/>
      <c r="O269" s="57">
        <f>SUBTOTAL(9,O265:O268)</f>
        <v>2110368</v>
      </c>
      <c r="P269" s="57"/>
      <c r="Q269" s="60"/>
      <c r="R269" s="57"/>
      <c r="S269" s="60"/>
      <c r="T269" s="57">
        <f>SUBTOTAL(9,T265:T268)</f>
        <v>2198024</v>
      </c>
      <c r="U269" s="57">
        <f>SUBTOTAL(9,U265:U268)</f>
        <v>6401433</v>
      </c>
      <c r="V269" s="43"/>
      <c r="W269" s="61">
        <f t="shared" ref="W269:AB269" si="214">SUBTOTAL(9,W265:W268)</f>
        <v>2397597</v>
      </c>
      <c r="X269" s="62">
        <f t="shared" si="214"/>
        <v>1</v>
      </c>
      <c r="Y269" s="61">
        <f t="shared" si="214"/>
        <v>6245</v>
      </c>
      <c r="Z269" s="62">
        <f t="shared" si="214"/>
        <v>1</v>
      </c>
      <c r="AA269" s="63">
        <f t="shared" si="214"/>
        <v>0.99999999999999989</v>
      </c>
      <c r="AB269" s="64">
        <f t="shared" si="214"/>
        <v>100.00999999999999</v>
      </c>
      <c r="AC269" s="36">
        <v>260</v>
      </c>
      <c r="AD269" s="47" t="e">
        <f>VLOOKUP(B269,#REF!,3,FALSE)</f>
        <v>#REF!</v>
      </c>
      <c r="AE269" s="2" t="e">
        <f>EXACT(D269,AD269)</f>
        <v>#REF!</v>
      </c>
    </row>
    <row r="270" spans="1:31" ht="13.5" thickBot="1" x14ac:dyDescent="0.25">
      <c r="A270" s="25">
        <v>20</v>
      </c>
      <c r="B270" s="51"/>
      <c r="C270" s="52"/>
      <c r="D270" s="53" t="s">
        <v>54</v>
      </c>
      <c r="E270" s="54">
        <f>COUNTIF(E265:E268,"&gt;0.0")</f>
        <v>3</v>
      </c>
      <c r="F270" s="55"/>
      <c r="G270" s="56"/>
      <c r="H270" s="55"/>
      <c r="I270" s="56"/>
      <c r="J270" s="57"/>
      <c r="K270" s="58"/>
      <c r="L270" s="59"/>
      <c r="M270" s="58"/>
      <c r="N270" s="59"/>
      <c r="O270" s="57"/>
      <c r="P270" s="57"/>
      <c r="Q270" s="60"/>
      <c r="R270" s="57"/>
      <c r="S270" s="60"/>
      <c r="T270" s="57"/>
      <c r="U270" s="42"/>
      <c r="V270" s="43"/>
      <c r="W270" s="44"/>
      <c r="X270" s="45"/>
      <c r="Y270" s="44"/>
      <c r="Z270" s="45"/>
      <c r="AA270" s="46"/>
      <c r="AB270" s="183"/>
      <c r="AC270" s="36">
        <v>261</v>
      </c>
      <c r="AD270" s="47"/>
    </row>
    <row r="271" spans="1:31" ht="15.75" thickBot="1" x14ac:dyDescent="0.3">
      <c r="A271" s="25">
        <v>21</v>
      </c>
      <c r="B271" s="78" t="s">
        <v>479</v>
      </c>
      <c r="C271" s="72"/>
      <c r="D271" s="28"/>
      <c r="E271" s="69"/>
      <c r="F271" s="41"/>
      <c r="G271" s="70"/>
      <c r="H271" s="41"/>
      <c r="I271" s="70"/>
      <c r="J271" s="42"/>
      <c r="K271" s="42"/>
      <c r="L271" s="50"/>
      <c r="M271" s="42"/>
      <c r="N271" s="50"/>
      <c r="O271" s="42"/>
      <c r="P271" s="42"/>
      <c r="Q271" s="93"/>
      <c r="R271" s="42"/>
      <c r="S271" s="93"/>
      <c r="T271" s="42"/>
      <c r="U271" s="42"/>
      <c r="V271" s="43"/>
      <c r="W271" s="33"/>
      <c r="X271" s="34"/>
      <c r="Y271" s="33"/>
      <c r="Z271" s="34"/>
      <c r="AA271" s="35"/>
      <c r="AB271" s="184">
        <v>100</v>
      </c>
      <c r="AC271" s="36">
        <v>262</v>
      </c>
      <c r="AD271" s="47"/>
    </row>
    <row r="272" spans="1:31" x14ac:dyDescent="0.2">
      <c r="A272" s="25">
        <v>21</v>
      </c>
      <c r="B272" s="38" t="s">
        <v>480</v>
      </c>
      <c r="C272" s="72" t="s">
        <v>481</v>
      </c>
      <c r="D272" s="28">
        <v>11325</v>
      </c>
      <c r="E272" s="69">
        <v>36161</v>
      </c>
      <c r="F272" s="42">
        <v>215286332</v>
      </c>
      <c r="G272" s="93">
        <v>9.5572599999999994</v>
      </c>
      <c r="H272" s="42">
        <v>1766573</v>
      </c>
      <c r="I272" s="93">
        <v>3.0035500000000002</v>
      </c>
      <c r="J272" s="41">
        <f>ROUND((+F272*G272+H272*I272)/1000,0)</f>
        <v>2062853</v>
      </c>
      <c r="K272" s="42">
        <v>220719123</v>
      </c>
      <c r="L272" s="93">
        <v>10.35486</v>
      </c>
      <c r="M272" s="42">
        <v>1833901</v>
      </c>
      <c r="N272" s="90">
        <v>3.0037500000000001</v>
      </c>
      <c r="O272" s="41">
        <f>ROUND((+K272*L272+M272*N272)/1000,0)</f>
        <v>2291024</v>
      </c>
      <c r="P272" s="42">
        <v>234025714</v>
      </c>
      <c r="Q272" s="93">
        <v>11.44594</v>
      </c>
      <c r="R272" s="42">
        <v>1909067</v>
      </c>
      <c r="S272" s="93">
        <v>3.0037500000000001</v>
      </c>
      <c r="T272" s="41">
        <f>ROUND((+P272*Q272+R272*S272)/1000,0)</f>
        <v>2684379</v>
      </c>
      <c r="U272" s="42">
        <f t="shared" ref="U272:U282" si="215">ROUND(+T272+O272+J272,0)</f>
        <v>7038256</v>
      </c>
      <c r="V272" s="43" t="s">
        <v>37</v>
      </c>
      <c r="W272" s="44">
        <f t="shared" ref="W272:W282" si="216">IF(V272="yes",U272,"")</f>
        <v>7038256</v>
      </c>
      <c r="X272" s="45">
        <f t="shared" ref="X272:X282" si="217">IF(V272="yes",W272/W$283,0)</f>
        <v>0.4229439021796022</v>
      </c>
      <c r="Y272" s="44">
        <f t="shared" ref="Y272:Y282" si="218">IF(V272="yes",D272,"")</f>
        <v>11325</v>
      </c>
      <c r="Z272" s="45">
        <f t="shared" ref="Z272:Z282" si="219">IF(V272="yes",Y272/Y$283,0)</f>
        <v>0.69122314453125</v>
      </c>
      <c r="AA272" s="46">
        <f t="shared" ref="AA272:AA282" si="220">(X272*0.25+Z272*0.75)</f>
        <v>0.62415333394333805</v>
      </c>
      <c r="AB272" s="183">
        <f>ROUND(+AA272*$AB$271,2)</f>
        <v>62.42</v>
      </c>
      <c r="AC272" s="36">
        <v>263</v>
      </c>
      <c r="AD272" s="47" t="e">
        <f>VLOOKUP(B272,#REF!,3,FALSE)</f>
        <v>#REF!</v>
      </c>
      <c r="AE272" s="2" t="e">
        <f t="shared" ref="AE272:AE283" si="221">EXACT(D272,AD272)</f>
        <v>#REF!</v>
      </c>
    </row>
    <row r="273" spans="1:31" x14ac:dyDescent="0.2">
      <c r="A273" s="25">
        <v>21</v>
      </c>
      <c r="B273" s="38" t="s">
        <v>482</v>
      </c>
      <c r="C273" s="72" t="s">
        <v>483</v>
      </c>
      <c r="D273" s="28">
        <v>575</v>
      </c>
      <c r="E273" s="69">
        <v>36161</v>
      </c>
      <c r="F273" s="42">
        <v>12818822</v>
      </c>
      <c r="G273" s="93">
        <v>9.8409499999999994</v>
      </c>
      <c r="H273" s="42">
        <v>305541</v>
      </c>
      <c r="I273" s="93">
        <v>2.9946799999999998</v>
      </c>
      <c r="J273" s="41">
        <f>ROUND((+F273*G273+H273*I273)/1000,0)</f>
        <v>127064</v>
      </c>
      <c r="K273" s="42">
        <v>13609458</v>
      </c>
      <c r="L273" s="93">
        <v>9.7219599999999993</v>
      </c>
      <c r="M273" s="42">
        <v>313637</v>
      </c>
      <c r="N273" s="90">
        <v>3.0037500000000001</v>
      </c>
      <c r="O273" s="41">
        <f>ROUND((+K273*L273+M273*N273)/1000,0)</f>
        <v>133253</v>
      </c>
      <c r="P273" s="42">
        <v>14187856</v>
      </c>
      <c r="Q273" s="93">
        <v>9.5789399999999993</v>
      </c>
      <c r="R273" s="42">
        <v>326340</v>
      </c>
      <c r="S273" s="93">
        <v>3.0037500000000001</v>
      </c>
      <c r="T273" s="41">
        <f>ROUND((+P273*Q273+R273*S273)/1000,0)</f>
        <v>136885</v>
      </c>
      <c r="U273" s="42">
        <f t="shared" si="215"/>
        <v>397202</v>
      </c>
      <c r="V273" s="43" t="s">
        <v>37</v>
      </c>
      <c r="W273" s="44">
        <f t="shared" si="216"/>
        <v>397202</v>
      </c>
      <c r="X273" s="45">
        <f t="shared" si="217"/>
        <v>2.3868720295701428E-2</v>
      </c>
      <c r="Y273" s="44">
        <f t="shared" si="218"/>
        <v>575</v>
      </c>
      <c r="Z273" s="45">
        <f t="shared" si="219"/>
        <v>3.509521484375E-2</v>
      </c>
      <c r="AA273" s="46">
        <f t="shared" si="220"/>
        <v>3.2288591206737854E-2</v>
      </c>
      <c r="AB273" s="183">
        <f t="shared" ref="AB273:AB282" si="222">ROUND(+AA273*$AB$271,2)</f>
        <v>3.23</v>
      </c>
      <c r="AC273" s="36">
        <v>264</v>
      </c>
      <c r="AD273" s="47" t="e">
        <f>VLOOKUP(B273,#REF!,3,FALSE)</f>
        <v>#REF!</v>
      </c>
      <c r="AE273" s="2" t="e">
        <f t="shared" si="221"/>
        <v>#REF!</v>
      </c>
    </row>
    <row r="274" spans="1:31" x14ac:dyDescent="0.2">
      <c r="A274" s="25">
        <v>21</v>
      </c>
      <c r="B274" s="38" t="s">
        <v>484</v>
      </c>
      <c r="C274" s="72" t="s">
        <v>485</v>
      </c>
      <c r="D274" s="28">
        <v>322</v>
      </c>
      <c r="E274" s="69">
        <v>36161</v>
      </c>
      <c r="F274" s="42">
        <v>4123083</v>
      </c>
      <c r="G274" s="93">
        <v>11.48193</v>
      </c>
      <c r="H274" s="42">
        <v>31412</v>
      </c>
      <c r="I274" s="93">
        <v>2.99248</v>
      </c>
      <c r="J274" s="41">
        <f>ROUND((+F274*G274+H274*I274)/1000,5)</f>
        <v>47434.950169999996</v>
      </c>
      <c r="K274" s="42">
        <v>4259584</v>
      </c>
      <c r="L274" s="93">
        <v>11.20711</v>
      </c>
      <c r="M274" s="42">
        <v>30924</v>
      </c>
      <c r="N274" s="90">
        <v>3.0037500000000001</v>
      </c>
      <c r="O274" s="41">
        <f>ROUND((+K274*L274+M274*N274)/1000,5)</f>
        <v>47830.514410000003</v>
      </c>
      <c r="P274" s="42">
        <v>4448929</v>
      </c>
      <c r="Q274" s="93">
        <v>11.206149999999999</v>
      </c>
      <c r="R274" s="42">
        <v>34829</v>
      </c>
      <c r="S274" s="93">
        <v>3.0037500000000001</v>
      </c>
      <c r="T274" s="41">
        <f>ROUND((+P274*Q274+R274*S274)/1000,5)</f>
        <v>49959.983319999999</v>
      </c>
      <c r="U274" s="42">
        <f t="shared" si="215"/>
        <v>145225</v>
      </c>
      <c r="V274" s="43" t="s">
        <v>37</v>
      </c>
      <c r="W274" s="44">
        <f t="shared" si="216"/>
        <v>145225</v>
      </c>
      <c r="X274" s="45">
        <f t="shared" si="217"/>
        <v>8.7268818005529682E-3</v>
      </c>
      <c r="Y274" s="44">
        <f t="shared" si="218"/>
        <v>322</v>
      </c>
      <c r="Z274" s="45">
        <f t="shared" si="219"/>
        <v>1.96533203125E-2</v>
      </c>
      <c r="AA274" s="46">
        <f t="shared" si="220"/>
        <v>1.6921710684513241E-2</v>
      </c>
      <c r="AB274" s="183">
        <f t="shared" si="222"/>
        <v>1.69</v>
      </c>
      <c r="AC274" s="36">
        <v>265</v>
      </c>
      <c r="AD274" s="47" t="e">
        <f>VLOOKUP(B274,#REF!,3,FALSE)</f>
        <v>#REF!</v>
      </c>
      <c r="AE274" s="2" t="e">
        <f t="shared" si="221"/>
        <v>#REF!</v>
      </c>
    </row>
    <row r="275" spans="1:31" x14ac:dyDescent="0.2">
      <c r="A275" s="25">
        <v>21</v>
      </c>
      <c r="B275" s="38" t="s">
        <v>486</v>
      </c>
      <c r="C275" s="72" t="s">
        <v>487</v>
      </c>
      <c r="D275" s="49">
        <v>146</v>
      </c>
      <c r="E275" s="69">
        <v>36161</v>
      </c>
      <c r="F275" s="42">
        <v>2534422</v>
      </c>
      <c r="G275" s="93">
        <v>8.0168099999999995</v>
      </c>
      <c r="H275" s="42">
        <v>319128</v>
      </c>
      <c r="I275" s="93">
        <v>3.0037500000000001</v>
      </c>
      <c r="J275" s="41">
        <f>ROUND((+F275*G275+H275*I275)/1000,0)</f>
        <v>21277</v>
      </c>
      <c r="K275" s="42">
        <v>2634976</v>
      </c>
      <c r="L275" s="93">
        <v>8.0201899999999995</v>
      </c>
      <c r="M275" s="42">
        <v>315561</v>
      </c>
      <c r="N275" s="90">
        <v>3.0037500000000001</v>
      </c>
      <c r="O275" s="41">
        <f>ROUND((+K275*L275+M275*N275)/1000,0)</f>
        <v>22081</v>
      </c>
      <c r="P275" s="42">
        <v>2707560</v>
      </c>
      <c r="Q275" s="93">
        <v>8.0223499999999994</v>
      </c>
      <c r="R275" s="42">
        <v>328339</v>
      </c>
      <c r="S275" s="93">
        <v>3.0037500000000001</v>
      </c>
      <c r="T275" s="41">
        <f>ROUND((+P275*Q275+R275*S275)/1000,0)</f>
        <v>22707</v>
      </c>
      <c r="U275" s="42">
        <f t="shared" si="215"/>
        <v>66065</v>
      </c>
      <c r="V275" s="43" t="s">
        <v>37</v>
      </c>
      <c r="W275" s="44">
        <f t="shared" si="216"/>
        <v>66065</v>
      </c>
      <c r="X275" s="45">
        <f t="shared" si="217"/>
        <v>3.9699875789535677E-3</v>
      </c>
      <c r="Y275" s="44">
        <f t="shared" si="218"/>
        <v>146</v>
      </c>
      <c r="Z275" s="45">
        <f t="shared" si="219"/>
        <v>8.9111328125E-3</v>
      </c>
      <c r="AA275" s="46">
        <f t="shared" si="220"/>
        <v>7.6758465041133917E-3</v>
      </c>
      <c r="AB275" s="183">
        <f t="shared" si="222"/>
        <v>0.77</v>
      </c>
      <c r="AC275" s="36">
        <v>266</v>
      </c>
      <c r="AD275" s="47" t="e">
        <f>VLOOKUP(B275,#REF!,3,FALSE)</f>
        <v>#REF!</v>
      </c>
      <c r="AE275" s="2" t="e">
        <f t="shared" si="221"/>
        <v>#REF!</v>
      </c>
    </row>
    <row r="276" spans="1:31" x14ac:dyDescent="0.2">
      <c r="A276" s="25">
        <v>21</v>
      </c>
      <c r="B276" s="38" t="s">
        <v>488</v>
      </c>
      <c r="C276" s="72" t="s">
        <v>489</v>
      </c>
      <c r="D276" s="28">
        <v>230</v>
      </c>
      <c r="E276" s="69">
        <v>36161</v>
      </c>
      <c r="F276" s="42">
        <v>2438145</v>
      </c>
      <c r="G276" s="93">
        <v>7.6627799999999997</v>
      </c>
      <c r="H276" s="42">
        <v>114561</v>
      </c>
      <c r="I276" s="93">
        <v>3.0037500000000001</v>
      </c>
      <c r="J276" s="41">
        <f>ROUND((+F276*G276+H276*I276)/1000,0)</f>
        <v>19027</v>
      </c>
      <c r="K276" s="42">
        <v>2771406</v>
      </c>
      <c r="L276" s="93">
        <v>6.6666499999999997</v>
      </c>
      <c r="M276" s="42">
        <v>120837</v>
      </c>
      <c r="N276" s="90">
        <v>2.9957699999999998</v>
      </c>
      <c r="O276" s="41">
        <f>ROUND((+K276*L276+M276*N276)/1000,0)</f>
        <v>18838</v>
      </c>
      <c r="P276" s="42">
        <v>2864731</v>
      </c>
      <c r="Q276" s="93">
        <v>6.5716400000000004</v>
      </c>
      <c r="R276" s="42">
        <v>125732</v>
      </c>
      <c r="S276" s="93">
        <v>3.0037500000000001</v>
      </c>
      <c r="T276" s="41">
        <f>ROUND((+P276*Q276+R276*S276)/1000,0)</f>
        <v>19204</v>
      </c>
      <c r="U276" s="42">
        <f t="shared" si="215"/>
        <v>57069</v>
      </c>
      <c r="V276" s="43" t="s">
        <v>37</v>
      </c>
      <c r="W276" s="44">
        <f t="shared" si="216"/>
        <v>57069</v>
      </c>
      <c r="X276" s="45">
        <f t="shared" si="217"/>
        <v>3.4293986398743832E-3</v>
      </c>
      <c r="Y276" s="44">
        <f t="shared" si="218"/>
        <v>230</v>
      </c>
      <c r="Z276" s="45">
        <f t="shared" si="219"/>
        <v>1.40380859375E-2</v>
      </c>
      <c r="AA276" s="46">
        <f t="shared" si="220"/>
        <v>1.1385914113093596E-2</v>
      </c>
      <c r="AB276" s="183">
        <f t="shared" si="222"/>
        <v>1.1399999999999999</v>
      </c>
      <c r="AC276" s="36">
        <v>267</v>
      </c>
      <c r="AD276" s="47" t="e">
        <f>VLOOKUP(B276,#REF!,3,FALSE)</f>
        <v>#REF!</v>
      </c>
      <c r="AE276" s="2" t="e">
        <f t="shared" si="221"/>
        <v>#REF!</v>
      </c>
    </row>
    <row r="277" spans="1:31" x14ac:dyDescent="0.2">
      <c r="A277" s="25">
        <v>21</v>
      </c>
      <c r="B277" s="38" t="s">
        <v>490</v>
      </c>
      <c r="C277" s="72" t="s">
        <v>491</v>
      </c>
      <c r="D277" s="28">
        <v>71</v>
      </c>
      <c r="E277" s="69">
        <v>36161</v>
      </c>
      <c r="F277" s="42">
        <v>616129</v>
      </c>
      <c r="G277" s="93">
        <v>8.0989500000000003</v>
      </c>
      <c r="H277" s="42">
        <v>45151</v>
      </c>
      <c r="I277" s="93">
        <v>2.98996</v>
      </c>
      <c r="J277" s="41">
        <f>ROUND((+F277*G277+H277*I277)/1000,0)</f>
        <v>5125</v>
      </c>
      <c r="K277" s="42">
        <v>616722</v>
      </c>
      <c r="L277" s="93">
        <v>8.1</v>
      </c>
      <c r="M277" s="42">
        <v>46374</v>
      </c>
      <c r="N277" s="90">
        <v>3.0037500000000001</v>
      </c>
      <c r="O277" s="41">
        <f>ROUND((+K277*L277+M277*N277)/1000,0)</f>
        <v>5135</v>
      </c>
      <c r="P277" s="42">
        <v>643040</v>
      </c>
      <c r="Q277" s="93">
        <v>9.0320999999999998</v>
      </c>
      <c r="R277" s="42">
        <v>48253</v>
      </c>
      <c r="S277" s="93">
        <v>3.0037500000000001</v>
      </c>
      <c r="T277" s="41">
        <f>ROUND((+P277*Q277+R277*S277)/1000,0)</f>
        <v>5953</v>
      </c>
      <c r="U277" s="42">
        <f t="shared" si="215"/>
        <v>16213</v>
      </c>
      <c r="V277" s="43" t="s">
        <v>37</v>
      </c>
      <c r="W277" s="44">
        <f t="shared" si="216"/>
        <v>16213</v>
      </c>
      <c r="X277" s="45">
        <f t="shared" si="217"/>
        <v>9.7427395167750232E-4</v>
      </c>
      <c r="Y277" s="44">
        <f t="shared" si="218"/>
        <v>71</v>
      </c>
      <c r="Z277" s="45">
        <f t="shared" si="219"/>
        <v>4.33349609375E-3</v>
      </c>
      <c r="AA277" s="46">
        <f t="shared" si="220"/>
        <v>3.4936905582318755E-3</v>
      </c>
      <c r="AB277" s="183">
        <f t="shared" si="222"/>
        <v>0.35</v>
      </c>
      <c r="AC277" s="36">
        <v>268</v>
      </c>
      <c r="AD277" s="47" t="e">
        <f>VLOOKUP(B277,#REF!,3,FALSE)</f>
        <v>#REF!</v>
      </c>
      <c r="AE277" s="2" t="e">
        <f t="shared" si="221"/>
        <v>#REF!</v>
      </c>
    </row>
    <row r="278" spans="1:31" x14ac:dyDescent="0.2">
      <c r="A278" s="25">
        <v>21</v>
      </c>
      <c r="B278" s="38" t="s">
        <v>492</v>
      </c>
      <c r="C278" s="72" t="s">
        <v>493</v>
      </c>
      <c r="D278" s="28">
        <v>49</v>
      </c>
      <c r="E278" s="69">
        <v>36161</v>
      </c>
      <c r="F278" s="42">
        <v>590400</v>
      </c>
      <c r="G278" s="93">
        <v>3.0504699999999998</v>
      </c>
      <c r="H278" s="42">
        <v>32554</v>
      </c>
      <c r="I278" s="93">
        <v>3.0037500000000001</v>
      </c>
      <c r="J278" s="41">
        <f>ROUND((+F278*G278+H278*I278)/1000,0)</f>
        <v>1899</v>
      </c>
      <c r="K278" s="42">
        <v>616273</v>
      </c>
      <c r="L278" s="93">
        <v>3.2518099999999999</v>
      </c>
      <c r="M278" s="42">
        <v>33179</v>
      </c>
      <c r="N278" s="90">
        <v>2.8632599999999999</v>
      </c>
      <c r="O278" s="41">
        <f>ROUND((+K278*L278+M278*N278)/1000,0)</f>
        <v>2099</v>
      </c>
      <c r="P278" s="42">
        <v>652586</v>
      </c>
      <c r="Q278" s="93">
        <v>3.0708600000000001</v>
      </c>
      <c r="R278" s="42">
        <v>35274</v>
      </c>
      <c r="S278" s="93">
        <v>2.6932</v>
      </c>
      <c r="T278" s="41">
        <f>ROUND((+P278*Q278+R278*S278)/1000,0)</f>
        <v>2099</v>
      </c>
      <c r="U278" s="42">
        <f t="shared" si="215"/>
        <v>6097</v>
      </c>
      <c r="V278" s="43" t="s">
        <v>37</v>
      </c>
      <c r="W278" s="44">
        <f t="shared" si="216"/>
        <v>6097</v>
      </c>
      <c r="X278" s="45">
        <f t="shared" si="217"/>
        <v>3.6638180986725045E-4</v>
      </c>
      <c r="Y278" s="44">
        <f t="shared" si="218"/>
        <v>49</v>
      </c>
      <c r="Z278" s="45">
        <f t="shared" si="219"/>
        <v>2.99072265625E-3</v>
      </c>
      <c r="AA278" s="46">
        <f t="shared" si="220"/>
        <v>2.3346374446543126E-3</v>
      </c>
      <c r="AB278" s="183">
        <f t="shared" si="222"/>
        <v>0.23</v>
      </c>
      <c r="AC278" s="36">
        <v>269</v>
      </c>
      <c r="AD278" s="47" t="e">
        <f>VLOOKUP(B278,#REF!,3,FALSE)</f>
        <v>#REF!</v>
      </c>
      <c r="AE278" s="2" t="e">
        <f t="shared" si="221"/>
        <v>#REF!</v>
      </c>
    </row>
    <row r="279" spans="1:31" x14ac:dyDescent="0.2">
      <c r="A279" s="25">
        <v>21</v>
      </c>
      <c r="B279" s="38" t="s">
        <v>494</v>
      </c>
      <c r="C279" s="72" t="s">
        <v>495</v>
      </c>
      <c r="D279" s="28">
        <v>379</v>
      </c>
      <c r="E279" s="69">
        <v>36161</v>
      </c>
      <c r="F279" s="42">
        <v>5982850</v>
      </c>
      <c r="G279" s="93">
        <v>10.121420000000001</v>
      </c>
      <c r="H279" s="42">
        <v>23452</v>
      </c>
      <c r="I279" s="93">
        <v>2.98482</v>
      </c>
      <c r="J279" s="41">
        <f>ROUND((+F279*G279+H279*I279)/1000,5)</f>
        <v>60624.93765</v>
      </c>
      <c r="K279" s="42">
        <v>6285043</v>
      </c>
      <c r="L279" s="93">
        <v>9.9494699999999998</v>
      </c>
      <c r="M279" s="42">
        <v>24856</v>
      </c>
      <c r="N279" s="90">
        <v>3.0037500000000001</v>
      </c>
      <c r="O279" s="41">
        <f>ROUND((+K279*L279+M279*N279)/1000,5)</f>
        <v>62607.507989999998</v>
      </c>
      <c r="P279" s="42">
        <v>6786004</v>
      </c>
      <c r="Q279" s="93">
        <v>8.3564699999999998</v>
      </c>
      <c r="R279" s="42">
        <v>25863</v>
      </c>
      <c r="S279" s="93">
        <v>3.0037500000000001</v>
      </c>
      <c r="T279" s="41">
        <f>ROUND((+P279*Q279+R279*S279)/1000,5)</f>
        <v>56784.724829999999</v>
      </c>
      <c r="U279" s="42">
        <f t="shared" si="215"/>
        <v>180017</v>
      </c>
      <c r="V279" s="43" t="s">
        <v>37</v>
      </c>
      <c r="W279" s="44">
        <f t="shared" si="216"/>
        <v>180017</v>
      </c>
      <c r="X279" s="45">
        <f t="shared" si="217"/>
        <v>1.0817607719677354E-2</v>
      </c>
      <c r="Y279" s="44">
        <f t="shared" si="218"/>
        <v>379</v>
      </c>
      <c r="Z279" s="45">
        <f t="shared" si="219"/>
        <v>2.313232421875E-2</v>
      </c>
      <c r="AA279" s="46">
        <f t="shared" si="220"/>
        <v>2.0053645093981838E-2</v>
      </c>
      <c r="AB279" s="183">
        <f t="shared" si="222"/>
        <v>2.0099999999999998</v>
      </c>
      <c r="AC279" s="36">
        <v>270</v>
      </c>
      <c r="AD279" s="47" t="e">
        <f>VLOOKUP(B279,#REF!,3,FALSE)</f>
        <v>#REF!</v>
      </c>
      <c r="AE279" s="2" t="e">
        <f t="shared" si="221"/>
        <v>#REF!</v>
      </c>
    </row>
    <row r="280" spans="1:31" x14ac:dyDescent="0.2">
      <c r="A280" s="25">
        <v>21</v>
      </c>
      <c r="B280" s="38" t="s">
        <v>496</v>
      </c>
      <c r="C280" s="72" t="s">
        <v>497</v>
      </c>
      <c r="D280" s="28">
        <v>138</v>
      </c>
      <c r="E280" s="69">
        <v>36161</v>
      </c>
      <c r="F280" s="42">
        <v>1745459</v>
      </c>
      <c r="G280" s="93">
        <v>7.6535700000000002</v>
      </c>
      <c r="H280" s="42">
        <v>243296</v>
      </c>
      <c r="I280" s="93">
        <v>3.0037500000000001</v>
      </c>
      <c r="J280" s="41">
        <f>ROUND((+F280*G280+H280*I280)/1000,0)</f>
        <v>14090</v>
      </c>
      <c r="K280" s="42">
        <v>1823966</v>
      </c>
      <c r="L280" s="93">
        <v>9.0188100000000002</v>
      </c>
      <c r="M280" s="42">
        <v>227791</v>
      </c>
      <c r="N280" s="90">
        <v>3.0037500000000001</v>
      </c>
      <c r="O280" s="41">
        <f>ROUND((+K280*L280+M280*N280)/1000,0)</f>
        <v>17134</v>
      </c>
      <c r="P280" s="42">
        <v>1944926</v>
      </c>
      <c r="Q280" s="93">
        <v>9.3952100000000005</v>
      </c>
      <c r="R280" s="42">
        <v>237019</v>
      </c>
      <c r="S280" s="93">
        <v>3.0037500000000001</v>
      </c>
      <c r="T280" s="41">
        <f>ROUND((+P280*Q280+R280*S280)/1000,0)</f>
        <v>18985</v>
      </c>
      <c r="U280" s="42">
        <f t="shared" si="215"/>
        <v>50209</v>
      </c>
      <c r="V280" s="43" t="s">
        <v>37</v>
      </c>
      <c r="W280" s="44">
        <f t="shared" si="216"/>
        <v>50209</v>
      </c>
      <c r="X280" s="45">
        <f t="shared" si="217"/>
        <v>3.0171665231465928E-3</v>
      </c>
      <c r="Y280" s="44">
        <f t="shared" si="218"/>
        <v>138</v>
      </c>
      <c r="Z280" s="45">
        <f t="shared" si="219"/>
        <v>8.4228515625E-3</v>
      </c>
      <c r="AA280" s="46">
        <f t="shared" si="220"/>
        <v>7.0714303026616484E-3</v>
      </c>
      <c r="AB280" s="183">
        <f t="shared" si="222"/>
        <v>0.71</v>
      </c>
      <c r="AC280" s="36">
        <v>271</v>
      </c>
      <c r="AD280" s="47" t="e">
        <f>VLOOKUP(B280,#REF!,3,FALSE)</f>
        <v>#REF!</v>
      </c>
      <c r="AE280" s="2" t="e">
        <f t="shared" si="221"/>
        <v>#REF!</v>
      </c>
    </row>
    <row r="281" spans="1:31" x14ac:dyDescent="0.2">
      <c r="A281" s="25">
        <v>21</v>
      </c>
      <c r="B281" s="38" t="s">
        <v>498</v>
      </c>
      <c r="C281" s="79" t="s">
        <v>499</v>
      </c>
      <c r="D281" s="28">
        <v>30</v>
      </c>
      <c r="E281" s="69">
        <v>36161</v>
      </c>
      <c r="F281" s="42">
        <v>563047</v>
      </c>
      <c r="G281" s="93">
        <v>6.5003399999999996</v>
      </c>
      <c r="H281" s="42">
        <v>25133</v>
      </c>
      <c r="I281" s="93">
        <v>0</v>
      </c>
      <c r="J281" s="41">
        <f>ROUND((+F281*G281+H281*I281)/1000,0)</f>
        <v>3660</v>
      </c>
      <c r="K281" s="42">
        <v>592867</v>
      </c>
      <c r="L281" s="93">
        <v>6.50061</v>
      </c>
      <c r="M281" s="42">
        <v>23514</v>
      </c>
      <c r="N281" s="90">
        <v>3.0037500000000001</v>
      </c>
      <c r="O281" s="41">
        <f>ROUND((+K281*L281+M281*N281)/1000,0)</f>
        <v>3925</v>
      </c>
      <c r="P281" s="42">
        <v>600701</v>
      </c>
      <c r="Q281" s="93">
        <v>7.2515299999999998</v>
      </c>
      <c r="R281" s="42">
        <v>24465</v>
      </c>
      <c r="S281" s="93">
        <v>2.9838499999999999</v>
      </c>
      <c r="T281" s="41">
        <f>ROUND((+P281*Q281+R281*S281)/1000,0)</f>
        <v>4429</v>
      </c>
      <c r="U281" s="42">
        <f t="shared" si="215"/>
        <v>12014</v>
      </c>
      <c r="V281" s="43" t="s">
        <v>37</v>
      </c>
      <c r="W281" s="44">
        <f t="shared" si="216"/>
        <v>12014</v>
      </c>
      <c r="X281" s="45">
        <f t="shared" si="217"/>
        <v>7.2194703358129358E-4</v>
      </c>
      <c r="Y281" s="44">
        <f t="shared" si="218"/>
        <v>30</v>
      </c>
      <c r="Z281" s="45">
        <f t="shared" si="219"/>
        <v>1.8310546875E-3</v>
      </c>
      <c r="AA281" s="46">
        <f t="shared" si="220"/>
        <v>1.5537777740203234E-3</v>
      </c>
      <c r="AB281" s="183">
        <f t="shared" si="222"/>
        <v>0.16</v>
      </c>
      <c r="AC281" s="36">
        <v>272</v>
      </c>
      <c r="AD281" s="47" t="e">
        <f>VLOOKUP(B281,#REF!,3,FALSE)</f>
        <v>#REF!</v>
      </c>
      <c r="AE281" s="2" t="e">
        <f t="shared" si="221"/>
        <v>#REF!</v>
      </c>
    </row>
    <row r="282" spans="1:31" x14ac:dyDescent="0.2">
      <c r="A282" s="25">
        <v>21</v>
      </c>
      <c r="B282" s="38" t="s">
        <v>500</v>
      </c>
      <c r="C282" s="39" t="s">
        <v>51</v>
      </c>
      <c r="D282" s="28">
        <v>3119</v>
      </c>
      <c r="E282" s="69">
        <v>36161</v>
      </c>
      <c r="F282" s="30"/>
      <c r="G282" s="70"/>
      <c r="H282" s="41"/>
      <c r="I282" s="70"/>
      <c r="J282" s="42">
        <v>2814581</v>
      </c>
      <c r="K282" s="42"/>
      <c r="L282" s="50"/>
      <c r="M282" s="42"/>
      <c r="N282" s="50"/>
      <c r="O282" s="42">
        <v>2889779</v>
      </c>
      <c r="P282" s="42"/>
      <c r="Q282" s="93"/>
      <c r="R282" s="42"/>
      <c r="S282" s="93"/>
      <c r="T282" s="42">
        <v>2968383</v>
      </c>
      <c r="U282" s="42">
        <f t="shared" si="215"/>
        <v>8672743</v>
      </c>
      <c r="V282" s="43" t="s">
        <v>37</v>
      </c>
      <c r="W282" s="44">
        <f t="shared" si="216"/>
        <v>8672743</v>
      </c>
      <c r="X282" s="45">
        <f t="shared" si="217"/>
        <v>0.52116373246736547</v>
      </c>
      <c r="Y282" s="44">
        <f t="shared" si="218"/>
        <v>3119</v>
      </c>
      <c r="Z282" s="45">
        <f t="shared" si="219"/>
        <v>0.19036865234375</v>
      </c>
      <c r="AA282" s="46">
        <f t="shared" si="220"/>
        <v>0.27306742237465387</v>
      </c>
      <c r="AB282" s="183">
        <f t="shared" si="222"/>
        <v>27.31</v>
      </c>
      <c r="AC282" s="36">
        <v>273</v>
      </c>
      <c r="AD282" s="47" t="e">
        <f>VLOOKUP(B282,#REF!,3,FALSE)</f>
        <v>#REF!</v>
      </c>
      <c r="AE282" s="2" t="e">
        <f t="shared" si="221"/>
        <v>#REF!</v>
      </c>
    </row>
    <row r="283" spans="1:31" x14ac:dyDescent="0.2">
      <c r="A283" s="25">
        <v>21</v>
      </c>
      <c r="B283" s="51" t="s">
        <v>501</v>
      </c>
      <c r="C283" s="52" t="s">
        <v>502</v>
      </c>
      <c r="D283" s="71">
        <f>SUBTOTAL(9,D272:D282)</f>
        <v>16384</v>
      </c>
      <c r="E283" s="69"/>
      <c r="F283" s="55"/>
      <c r="G283" s="56"/>
      <c r="H283" s="55"/>
      <c r="I283" s="56"/>
      <c r="J283" s="57">
        <f>SUBTOTAL(9,J272:J282)</f>
        <v>5177635.8878199998</v>
      </c>
      <c r="K283" s="58"/>
      <c r="L283" s="59"/>
      <c r="M283" s="58"/>
      <c r="N283" s="59"/>
      <c r="O283" s="57">
        <f>SUBTOTAL(9,O272:O282)</f>
        <v>5493706.0223999992</v>
      </c>
      <c r="P283" s="57"/>
      <c r="Q283" s="60"/>
      <c r="R283" s="57"/>
      <c r="S283" s="60"/>
      <c r="T283" s="57">
        <f>SUBTOTAL(9,T272:T282)</f>
        <v>5969768.7081500003</v>
      </c>
      <c r="U283" s="57">
        <f>SUBTOTAL(9,U272:U282)</f>
        <v>16641110</v>
      </c>
      <c r="V283" s="43"/>
      <c r="W283" s="61">
        <f t="shared" ref="W283:AB283" si="223">SUBTOTAL(9,W272:W282)</f>
        <v>16641110</v>
      </c>
      <c r="X283" s="62">
        <f t="shared" si="223"/>
        <v>1</v>
      </c>
      <c r="Y283" s="61">
        <f t="shared" si="223"/>
        <v>16384</v>
      </c>
      <c r="Z283" s="62">
        <f t="shared" si="223"/>
        <v>1</v>
      </c>
      <c r="AA283" s="63">
        <f t="shared" si="223"/>
        <v>1</v>
      </c>
      <c r="AB283" s="64">
        <f t="shared" si="223"/>
        <v>100.02</v>
      </c>
      <c r="AC283" s="36">
        <v>274</v>
      </c>
      <c r="AD283" s="47" t="e">
        <f>VLOOKUP(B283,#REF!,3,FALSE)</f>
        <v>#REF!</v>
      </c>
      <c r="AE283" s="2" t="e">
        <f t="shared" si="221"/>
        <v>#REF!</v>
      </c>
    </row>
    <row r="284" spans="1:31" ht="13.5" thickBot="1" x14ac:dyDescent="0.25">
      <c r="A284" s="25">
        <v>21</v>
      </c>
      <c r="B284" s="51"/>
      <c r="C284" s="52"/>
      <c r="D284" s="53" t="s">
        <v>54</v>
      </c>
      <c r="E284" s="54">
        <f>COUNTIF(E272:E282,"&gt;0.0")</f>
        <v>11</v>
      </c>
      <c r="F284" s="55"/>
      <c r="G284" s="56"/>
      <c r="H284" s="55"/>
      <c r="I284" s="56"/>
      <c r="J284" s="57"/>
      <c r="K284" s="58"/>
      <c r="L284" s="59"/>
      <c r="M284" s="58"/>
      <c r="N284" s="59"/>
      <c r="O284" s="57"/>
      <c r="P284" s="57"/>
      <c r="Q284" s="60"/>
      <c r="R284" s="57"/>
      <c r="S284" s="60"/>
      <c r="T284" s="57"/>
      <c r="U284" s="42"/>
      <c r="V284" s="43"/>
      <c r="W284" s="44"/>
      <c r="X284" s="45"/>
      <c r="Y284" s="44"/>
      <c r="Z284" s="45"/>
      <c r="AA284" s="46"/>
      <c r="AB284" s="183"/>
      <c r="AC284" s="36">
        <v>275</v>
      </c>
      <c r="AD284" s="47"/>
    </row>
    <row r="285" spans="1:31" ht="15.75" thickBot="1" x14ac:dyDescent="0.3">
      <c r="A285" s="25">
        <v>22</v>
      </c>
      <c r="B285" s="78" t="s">
        <v>503</v>
      </c>
      <c r="C285" s="72"/>
      <c r="D285" s="28"/>
      <c r="E285" s="69"/>
      <c r="F285" s="41"/>
      <c r="G285" s="70"/>
      <c r="H285" s="41"/>
      <c r="I285" s="70"/>
      <c r="J285" s="42"/>
      <c r="K285" s="42"/>
      <c r="L285" s="50"/>
      <c r="M285" s="42"/>
      <c r="N285" s="50"/>
      <c r="O285" s="42"/>
      <c r="P285" s="42"/>
      <c r="Q285" s="93"/>
      <c r="R285" s="42"/>
      <c r="S285" s="93"/>
      <c r="T285" s="42"/>
      <c r="U285" s="42"/>
      <c r="V285" s="43"/>
      <c r="W285" s="33"/>
      <c r="X285" s="34"/>
      <c r="Y285" s="33"/>
      <c r="Z285" s="34"/>
      <c r="AA285" s="35"/>
      <c r="AB285" s="184">
        <v>100</v>
      </c>
      <c r="AC285" s="36">
        <v>276</v>
      </c>
      <c r="AD285" s="47"/>
    </row>
    <row r="286" spans="1:31" x14ac:dyDescent="0.2">
      <c r="A286" s="25">
        <v>22</v>
      </c>
      <c r="B286" s="38" t="s">
        <v>504</v>
      </c>
      <c r="C286" s="72" t="s">
        <v>505</v>
      </c>
      <c r="D286" s="28">
        <v>1209</v>
      </c>
      <c r="E286" s="69">
        <v>34425</v>
      </c>
      <c r="F286" s="42">
        <v>21906955</v>
      </c>
      <c r="G286" s="50">
        <v>9.4841300000000004</v>
      </c>
      <c r="H286" s="42">
        <v>52275</v>
      </c>
      <c r="I286" s="50">
        <v>3.0037500000000001</v>
      </c>
      <c r="J286" s="41">
        <f>ROUND((+F286*G286+H286*I286)/1000,5)</f>
        <v>207925.43015999999</v>
      </c>
      <c r="K286" s="42">
        <v>22279881</v>
      </c>
      <c r="L286" s="50">
        <v>9.6406299999999998</v>
      </c>
      <c r="M286" s="42">
        <v>58996</v>
      </c>
      <c r="N286" s="50">
        <v>3.0037500000000001</v>
      </c>
      <c r="O286" s="41">
        <f>ROUND((+K286*L286+M286*N286)/1000,5)</f>
        <v>214969.2984</v>
      </c>
      <c r="P286" s="42">
        <v>23404246</v>
      </c>
      <c r="Q286" s="50">
        <v>10.904439999999999</v>
      </c>
      <c r="R286" s="42">
        <v>59223</v>
      </c>
      <c r="S286" s="50">
        <v>3.0037500000000001</v>
      </c>
      <c r="T286" s="41">
        <f>ROUND((+P286*Q286+R286*S286)/1000,5)</f>
        <v>255388.08734</v>
      </c>
      <c r="U286" s="42">
        <f t="shared" ref="U286:U306" si="224">ROUND(+T286+O286+J286,0)</f>
        <v>678283</v>
      </c>
      <c r="V286" s="43" t="s">
        <v>37</v>
      </c>
      <c r="W286" s="44">
        <f t="shared" ref="W286:W306" si="225">IF(V286="yes",U286,"")</f>
        <v>678283</v>
      </c>
      <c r="X286" s="45">
        <f t="shared" ref="X286:X306" si="226">IF(V286="yes",W286/W$307,0)</f>
        <v>4.9238797602417707E-2</v>
      </c>
      <c r="Y286" s="44">
        <f t="shared" ref="Y286:Y306" si="227">IF(V286="yes",D286,"")</f>
        <v>1209</v>
      </c>
      <c r="Z286" s="45">
        <f t="shared" ref="Z286:Z306" si="228">IF(V286="yes",Y286/Y$307,0)</f>
        <v>7.0938215102974822E-2</v>
      </c>
      <c r="AA286" s="46">
        <f t="shared" ref="AA286:AA306" si="229">(X286*0.25+Z286*0.75)</f>
        <v>6.5513360727835548E-2</v>
      </c>
      <c r="AB286" s="183">
        <f>ROUND(+AA286*$AB$285,2)</f>
        <v>6.55</v>
      </c>
      <c r="AC286" s="36">
        <v>277</v>
      </c>
      <c r="AD286" s="47" t="e">
        <f>VLOOKUP(B286,#REF!,3,FALSE)</f>
        <v>#REF!</v>
      </c>
      <c r="AE286" s="2" t="e">
        <f t="shared" ref="AE286:AE307" si="230">EXACT(D286,AD286)</f>
        <v>#REF!</v>
      </c>
    </row>
    <row r="287" spans="1:31" x14ac:dyDescent="0.2">
      <c r="A287" s="25">
        <v>22</v>
      </c>
      <c r="B287" s="38" t="s">
        <v>506</v>
      </c>
      <c r="C287" s="72" t="s">
        <v>507</v>
      </c>
      <c r="D287" s="28">
        <v>1817</v>
      </c>
      <c r="E287" s="69">
        <v>34608</v>
      </c>
      <c r="F287" s="42">
        <v>27669873</v>
      </c>
      <c r="G287" s="50">
        <v>10.288629999999999</v>
      </c>
      <c r="H287" s="42">
        <v>177385</v>
      </c>
      <c r="I287" s="50">
        <v>1.6912400000000001</v>
      </c>
      <c r="J287" s="41">
        <f t="shared" ref="J287:J295" si="231">ROUND((+F287*G287+H287*I287)/1000,0)</f>
        <v>284985</v>
      </c>
      <c r="K287" s="42">
        <v>28781716</v>
      </c>
      <c r="L287" s="50">
        <v>12.67165</v>
      </c>
      <c r="M287" s="42">
        <v>204060</v>
      </c>
      <c r="N287" s="50">
        <v>3.0037500000000001</v>
      </c>
      <c r="O287" s="41">
        <f t="shared" ref="O287:O295" si="232">ROUND((+K287*L287+M287*N287)/1000,0)</f>
        <v>365325</v>
      </c>
      <c r="P287" s="42">
        <v>30332455</v>
      </c>
      <c r="Q287" s="50">
        <v>12.660170000000001</v>
      </c>
      <c r="R287" s="42">
        <v>197561</v>
      </c>
      <c r="S287" s="50">
        <v>3.0037500000000001</v>
      </c>
      <c r="T287" s="41">
        <f t="shared" ref="T287:T295" si="233">ROUND((+P287*Q287+R287*S287)/1000,0)</f>
        <v>384607</v>
      </c>
      <c r="U287" s="42">
        <f t="shared" si="224"/>
        <v>1034917</v>
      </c>
      <c r="V287" s="43" t="s">
        <v>37</v>
      </c>
      <c r="W287" s="44">
        <f t="shared" si="225"/>
        <v>1034917</v>
      </c>
      <c r="X287" s="45">
        <f t="shared" si="226"/>
        <v>7.5128034608417618E-2</v>
      </c>
      <c r="Y287" s="44">
        <f t="shared" si="227"/>
        <v>1817</v>
      </c>
      <c r="Z287" s="45">
        <f t="shared" si="228"/>
        <v>0.10661268556005399</v>
      </c>
      <c r="AA287" s="46">
        <f t="shared" si="229"/>
        <v>9.8741522822144892E-2</v>
      </c>
      <c r="AB287" s="183">
        <f t="shared" ref="AB287:AB306" si="234">ROUND(+AA287*$AB$285,2)</f>
        <v>9.8699999999999992</v>
      </c>
      <c r="AC287" s="36">
        <v>278</v>
      </c>
      <c r="AD287" s="47" t="e">
        <f>VLOOKUP(B287,#REF!,3,FALSE)</f>
        <v>#REF!</v>
      </c>
      <c r="AE287" s="2" t="e">
        <f t="shared" si="230"/>
        <v>#REF!</v>
      </c>
    </row>
    <row r="288" spans="1:31" x14ac:dyDescent="0.2">
      <c r="A288" s="25">
        <v>22</v>
      </c>
      <c r="B288" s="38" t="s">
        <v>508</v>
      </c>
      <c r="C288" s="72" t="s">
        <v>509</v>
      </c>
      <c r="D288" s="28">
        <v>1471</v>
      </c>
      <c r="E288" s="69">
        <v>34608</v>
      </c>
      <c r="F288" s="42">
        <v>16338484</v>
      </c>
      <c r="G288" s="50">
        <v>10.074540000000001</v>
      </c>
      <c r="H288" s="42">
        <v>277007</v>
      </c>
      <c r="I288" s="50">
        <v>3.0037500000000001</v>
      </c>
      <c r="J288" s="41">
        <f t="shared" si="231"/>
        <v>165435</v>
      </c>
      <c r="K288" s="42">
        <v>17139141</v>
      </c>
      <c r="L288" s="50">
        <v>9.8486399999999996</v>
      </c>
      <c r="M288" s="42">
        <v>302153</v>
      </c>
      <c r="N288" s="50">
        <v>3.0017900000000002</v>
      </c>
      <c r="O288" s="41">
        <f t="shared" si="232"/>
        <v>169704</v>
      </c>
      <c r="P288" s="42">
        <v>18181146</v>
      </c>
      <c r="Q288" s="50">
        <v>13.32206</v>
      </c>
      <c r="R288" s="42">
        <v>320961</v>
      </c>
      <c r="S288" s="50">
        <v>3.0037500000000001</v>
      </c>
      <c r="T288" s="41">
        <f t="shared" si="233"/>
        <v>243174</v>
      </c>
      <c r="U288" s="42">
        <f t="shared" si="224"/>
        <v>578313</v>
      </c>
      <c r="V288" s="43" t="s">
        <v>37</v>
      </c>
      <c r="W288" s="44">
        <f t="shared" si="225"/>
        <v>578313</v>
      </c>
      <c r="X288" s="45">
        <f t="shared" si="226"/>
        <v>4.1981645946967551E-2</v>
      </c>
      <c r="Y288" s="44">
        <f t="shared" si="227"/>
        <v>1471</v>
      </c>
      <c r="Z288" s="45">
        <f t="shared" si="228"/>
        <v>8.631109546441354E-2</v>
      </c>
      <c r="AA288" s="46">
        <f t="shared" si="229"/>
        <v>7.5228733085052055E-2</v>
      </c>
      <c r="AB288" s="183">
        <f t="shared" si="234"/>
        <v>7.52</v>
      </c>
      <c r="AC288" s="36">
        <v>279</v>
      </c>
      <c r="AD288" s="47" t="e">
        <f>VLOOKUP(B288,#REF!,3,FALSE)</f>
        <v>#REF!</v>
      </c>
      <c r="AE288" s="2" t="e">
        <f t="shared" si="230"/>
        <v>#REF!</v>
      </c>
    </row>
    <row r="289" spans="1:31" x14ac:dyDescent="0.2">
      <c r="A289" s="25">
        <v>22</v>
      </c>
      <c r="B289" s="38" t="s">
        <v>510</v>
      </c>
      <c r="C289" s="72" t="s">
        <v>511</v>
      </c>
      <c r="D289" s="28">
        <v>1155</v>
      </c>
      <c r="E289" s="69">
        <v>34973</v>
      </c>
      <c r="F289" s="42">
        <v>15093694</v>
      </c>
      <c r="G289" s="50">
        <v>9.4389599999999998</v>
      </c>
      <c r="H289" s="42">
        <v>426463</v>
      </c>
      <c r="I289" s="50">
        <v>3.0037500000000001</v>
      </c>
      <c r="J289" s="41">
        <f t="shared" si="231"/>
        <v>143750</v>
      </c>
      <c r="K289" s="42">
        <v>15817037</v>
      </c>
      <c r="L289" s="50">
        <v>9.6502700000000008</v>
      </c>
      <c r="M289" s="42">
        <v>475159</v>
      </c>
      <c r="N289" s="50">
        <v>3.0037500000000001</v>
      </c>
      <c r="O289" s="41">
        <f t="shared" si="232"/>
        <v>154066</v>
      </c>
      <c r="P289" s="42">
        <v>18165684</v>
      </c>
      <c r="Q289" s="50">
        <v>9.6227599999999995</v>
      </c>
      <c r="R289" s="42">
        <v>494848</v>
      </c>
      <c r="S289" s="50">
        <v>3.0037500000000001</v>
      </c>
      <c r="T289" s="41">
        <f t="shared" si="233"/>
        <v>176290</v>
      </c>
      <c r="U289" s="42">
        <f t="shared" si="224"/>
        <v>474106</v>
      </c>
      <c r="V289" s="43" t="s">
        <v>37</v>
      </c>
      <c r="W289" s="44">
        <f t="shared" si="225"/>
        <v>474106</v>
      </c>
      <c r="X289" s="45">
        <f t="shared" si="226"/>
        <v>3.441691650253928E-2</v>
      </c>
      <c r="Y289" s="44">
        <f t="shared" si="227"/>
        <v>1155</v>
      </c>
      <c r="Z289" s="45">
        <f t="shared" si="228"/>
        <v>6.7769758845273725E-2</v>
      </c>
      <c r="AA289" s="46">
        <f t="shared" si="229"/>
        <v>5.9431548259590114E-2</v>
      </c>
      <c r="AB289" s="183">
        <f t="shared" si="234"/>
        <v>5.94</v>
      </c>
      <c r="AC289" s="36">
        <v>280</v>
      </c>
      <c r="AD289" s="47" t="e">
        <f>VLOOKUP(B289,#REF!,3,FALSE)</f>
        <v>#REF!</v>
      </c>
      <c r="AE289" s="2" t="e">
        <f t="shared" si="230"/>
        <v>#REF!</v>
      </c>
    </row>
    <row r="290" spans="1:31" x14ac:dyDescent="0.2">
      <c r="A290" s="25">
        <v>22</v>
      </c>
      <c r="B290" s="38" t="s">
        <v>512</v>
      </c>
      <c r="C290" s="73" t="s">
        <v>513</v>
      </c>
      <c r="D290" s="28">
        <v>289</v>
      </c>
      <c r="E290" s="69">
        <v>34973</v>
      </c>
      <c r="F290" s="42">
        <v>0</v>
      </c>
      <c r="G290" s="50">
        <v>11.105219999999999</v>
      </c>
      <c r="H290" s="42">
        <v>0</v>
      </c>
      <c r="I290" s="50">
        <v>3.0037500000000001</v>
      </c>
      <c r="J290" s="41">
        <f t="shared" si="231"/>
        <v>0</v>
      </c>
      <c r="K290" s="42">
        <v>0</v>
      </c>
      <c r="L290" s="50">
        <v>10.79824</v>
      </c>
      <c r="M290" s="42">
        <v>0</v>
      </c>
      <c r="N290" s="50">
        <v>3.00352</v>
      </c>
      <c r="O290" s="41">
        <f t="shared" si="232"/>
        <v>0</v>
      </c>
      <c r="P290" s="42">
        <v>0</v>
      </c>
      <c r="Q290" s="50">
        <v>10.59122</v>
      </c>
      <c r="R290" s="42">
        <v>0</v>
      </c>
      <c r="S290" s="50">
        <v>3.0037500000000001</v>
      </c>
      <c r="T290" s="41">
        <f t="shared" si="233"/>
        <v>0</v>
      </c>
      <c r="U290" s="42">
        <f t="shared" si="224"/>
        <v>0</v>
      </c>
      <c r="V290" s="43" t="s">
        <v>37</v>
      </c>
      <c r="W290" s="44">
        <f t="shared" si="225"/>
        <v>0</v>
      </c>
      <c r="X290" s="45">
        <f t="shared" si="226"/>
        <v>0</v>
      </c>
      <c r="Y290" s="44">
        <f t="shared" si="227"/>
        <v>289</v>
      </c>
      <c r="Z290" s="45">
        <f t="shared" si="228"/>
        <v>1.695710849028927E-2</v>
      </c>
      <c r="AA290" s="46">
        <f t="shared" si="229"/>
        <v>1.2717831367716953E-2</v>
      </c>
      <c r="AB290" s="183">
        <f t="shared" si="234"/>
        <v>1.27</v>
      </c>
      <c r="AC290" s="36">
        <v>281</v>
      </c>
      <c r="AD290" s="47" t="e">
        <f>VLOOKUP(B290,#REF!,3,FALSE)</f>
        <v>#REF!</v>
      </c>
      <c r="AE290" s="2" t="e">
        <f t="shared" si="230"/>
        <v>#REF!</v>
      </c>
    </row>
    <row r="291" spans="1:31" x14ac:dyDescent="0.2">
      <c r="A291" s="25">
        <v>22</v>
      </c>
      <c r="B291" s="38" t="s">
        <v>514</v>
      </c>
      <c r="C291" s="72" t="s">
        <v>515</v>
      </c>
      <c r="D291" s="28">
        <v>763</v>
      </c>
      <c r="E291" s="69">
        <v>34425</v>
      </c>
      <c r="F291" s="42">
        <v>9116497</v>
      </c>
      <c r="G291" s="50">
        <v>13.329800000000001</v>
      </c>
      <c r="H291" s="42">
        <v>256893</v>
      </c>
      <c r="I291" s="50">
        <v>3.0037500000000001</v>
      </c>
      <c r="J291" s="41">
        <f t="shared" si="231"/>
        <v>122293</v>
      </c>
      <c r="K291" s="42">
        <v>9459999</v>
      </c>
      <c r="L291" s="50">
        <v>12.755179999999999</v>
      </c>
      <c r="M291" s="42">
        <v>300944</v>
      </c>
      <c r="N291" s="50">
        <v>3.0037500000000001</v>
      </c>
      <c r="O291" s="41">
        <f t="shared" si="232"/>
        <v>121568</v>
      </c>
      <c r="P291" s="42">
        <v>9980469</v>
      </c>
      <c r="Q291" s="50">
        <v>12.74869</v>
      </c>
      <c r="R291" s="42">
        <v>313132</v>
      </c>
      <c r="S291" s="50">
        <v>3.0037500000000001</v>
      </c>
      <c r="T291" s="41">
        <f t="shared" si="233"/>
        <v>128178</v>
      </c>
      <c r="U291" s="42">
        <f t="shared" si="224"/>
        <v>372039</v>
      </c>
      <c r="V291" s="43" t="s">
        <v>37</v>
      </c>
      <c r="W291" s="44">
        <f t="shared" si="225"/>
        <v>372039</v>
      </c>
      <c r="X291" s="45">
        <f t="shared" si="226"/>
        <v>2.7007536708432735E-2</v>
      </c>
      <c r="Y291" s="44">
        <f t="shared" si="227"/>
        <v>763</v>
      </c>
      <c r="Z291" s="45">
        <f t="shared" si="228"/>
        <v>4.4769113418999001E-2</v>
      </c>
      <c r="AA291" s="46">
        <f t="shared" si="229"/>
        <v>4.0328719241357433E-2</v>
      </c>
      <c r="AB291" s="183">
        <f t="shared" si="234"/>
        <v>4.03</v>
      </c>
      <c r="AC291" s="36">
        <v>282</v>
      </c>
      <c r="AD291" s="47" t="e">
        <f>VLOOKUP(B291,#REF!,3,FALSE)</f>
        <v>#REF!</v>
      </c>
      <c r="AE291" s="2" t="e">
        <f t="shared" si="230"/>
        <v>#REF!</v>
      </c>
    </row>
    <row r="292" spans="1:31" x14ac:dyDescent="0.2">
      <c r="A292" s="25">
        <v>22</v>
      </c>
      <c r="B292" s="38" t="s">
        <v>516</v>
      </c>
      <c r="C292" s="72" t="s">
        <v>517</v>
      </c>
      <c r="D292" s="28">
        <v>429</v>
      </c>
      <c r="E292" s="69">
        <v>34425</v>
      </c>
      <c r="F292" s="42">
        <v>3608045</v>
      </c>
      <c r="G292" s="50">
        <v>13.49882</v>
      </c>
      <c r="H292" s="42">
        <v>59428</v>
      </c>
      <c r="I292" s="50">
        <v>3.0037500000000001</v>
      </c>
      <c r="J292" s="41">
        <f t="shared" si="231"/>
        <v>48883</v>
      </c>
      <c r="K292" s="42">
        <v>3909784</v>
      </c>
      <c r="L292" s="50">
        <v>13.34684</v>
      </c>
      <c r="M292" s="42">
        <v>67472</v>
      </c>
      <c r="N292" s="50">
        <v>3.0037500000000001</v>
      </c>
      <c r="O292" s="41">
        <f t="shared" si="232"/>
        <v>52386</v>
      </c>
      <c r="P292" s="42">
        <v>5059276</v>
      </c>
      <c r="Q292" s="50">
        <v>13.962109999999999</v>
      </c>
      <c r="R292" s="42">
        <v>69844</v>
      </c>
      <c r="S292" s="50">
        <v>3.0037500000000001</v>
      </c>
      <c r="T292" s="41">
        <f t="shared" si="233"/>
        <v>70848</v>
      </c>
      <c r="U292" s="41">
        <f t="shared" si="224"/>
        <v>172117</v>
      </c>
      <c r="V292" s="43" t="s">
        <v>37</v>
      </c>
      <c r="W292" s="44">
        <f t="shared" si="225"/>
        <v>172117</v>
      </c>
      <c r="X292" s="45">
        <f t="shared" si="226"/>
        <v>1.2494540076834195E-2</v>
      </c>
      <c r="Y292" s="44">
        <f t="shared" si="227"/>
        <v>429</v>
      </c>
      <c r="Z292" s="45">
        <f t="shared" si="228"/>
        <v>2.5171624713958809E-2</v>
      </c>
      <c r="AA292" s="46">
        <f t="shared" si="229"/>
        <v>2.2002353554677653E-2</v>
      </c>
      <c r="AB292" s="183">
        <f t="shared" si="234"/>
        <v>2.2000000000000002</v>
      </c>
      <c r="AC292" s="36">
        <v>283</v>
      </c>
      <c r="AD292" s="47" t="e">
        <f>VLOOKUP(B292,#REF!,3,FALSE)</f>
        <v>#REF!</v>
      </c>
      <c r="AE292" s="2" t="e">
        <f t="shared" si="230"/>
        <v>#REF!</v>
      </c>
    </row>
    <row r="293" spans="1:31" x14ac:dyDescent="0.2">
      <c r="A293" s="25">
        <v>22</v>
      </c>
      <c r="B293" s="38" t="s">
        <v>518</v>
      </c>
      <c r="C293" s="72" t="s">
        <v>519</v>
      </c>
      <c r="D293" s="28">
        <v>742</v>
      </c>
      <c r="E293" s="69">
        <v>32874</v>
      </c>
      <c r="F293" s="42">
        <v>10450528</v>
      </c>
      <c r="G293" s="50">
        <v>9.3155099999999997</v>
      </c>
      <c r="H293" s="42">
        <v>12347</v>
      </c>
      <c r="I293" s="50">
        <v>2.99668</v>
      </c>
      <c r="J293" s="41">
        <f t="shared" si="231"/>
        <v>97389</v>
      </c>
      <c r="K293" s="42">
        <v>10178655</v>
      </c>
      <c r="L293" s="50">
        <v>10.429869999999999</v>
      </c>
      <c r="M293" s="42">
        <v>8911</v>
      </c>
      <c r="N293" s="50">
        <v>3.0037500000000001</v>
      </c>
      <c r="O293" s="41">
        <f t="shared" si="232"/>
        <v>106189</v>
      </c>
      <c r="P293" s="42">
        <v>12192837</v>
      </c>
      <c r="Q293" s="50">
        <v>9.1234800000000007</v>
      </c>
      <c r="R293" s="42">
        <v>9270</v>
      </c>
      <c r="S293" s="50">
        <v>3.0037500000000001</v>
      </c>
      <c r="T293" s="41">
        <f t="shared" si="233"/>
        <v>111269</v>
      </c>
      <c r="U293" s="41">
        <f t="shared" si="224"/>
        <v>314847</v>
      </c>
      <c r="V293" s="43" t="s">
        <v>37</v>
      </c>
      <c r="W293" s="44">
        <f t="shared" si="225"/>
        <v>314847</v>
      </c>
      <c r="X293" s="45">
        <f t="shared" si="226"/>
        <v>2.2855781006937234E-2</v>
      </c>
      <c r="Y293" s="44">
        <f t="shared" si="227"/>
        <v>742</v>
      </c>
      <c r="Z293" s="45">
        <f t="shared" si="228"/>
        <v>4.3536935985448569E-2</v>
      </c>
      <c r="AA293" s="46">
        <f t="shared" si="229"/>
        <v>3.8366647240820742E-2</v>
      </c>
      <c r="AB293" s="183">
        <f t="shared" si="234"/>
        <v>3.84</v>
      </c>
      <c r="AC293" s="36">
        <v>284</v>
      </c>
      <c r="AD293" s="47" t="e">
        <f>VLOOKUP(B293,#REF!,3,FALSE)</f>
        <v>#REF!</v>
      </c>
      <c r="AE293" s="2" t="e">
        <f t="shared" si="230"/>
        <v>#REF!</v>
      </c>
    </row>
    <row r="294" spans="1:31" x14ac:dyDescent="0.2">
      <c r="A294" s="25">
        <v>22</v>
      </c>
      <c r="B294" s="38" t="s">
        <v>520</v>
      </c>
      <c r="C294" s="72" t="s">
        <v>521</v>
      </c>
      <c r="D294" s="28">
        <v>45</v>
      </c>
      <c r="E294" s="94">
        <v>38534</v>
      </c>
      <c r="F294" s="42">
        <v>1984176</v>
      </c>
      <c r="G294" s="50">
        <v>2.6207400000000001</v>
      </c>
      <c r="H294" s="42">
        <v>36367</v>
      </c>
      <c r="I294" s="50">
        <v>2.8597399999999999</v>
      </c>
      <c r="J294" s="41">
        <f t="shared" si="231"/>
        <v>5304</v>
      </c>
      <c r="K294" s="42">
        <v>1267452</v>
      </c>
      <c r="L294" s="50">
        <v>4.1027199999999997</v>
      </c>
      <c r="M294" s="42">
        <v>42129</v>
      </c>
      <c r="N294" s="50">
        <v>2.4923500000000001</v>
      </c>
      <c r="O294" s="41">
        <f t="shared" si="232"/>
        <v>5305</v>
      </c>
      <c r="P294" s="42">
        <v>1337439</v>
      </c>
      <c r="Q294" s="50">
        <v>3.8999000000000001</v>
      </c>
      <c r="R294" s="42">
        <v>43832</v>
      </c>
      <c r="S294" s="50">
        <v>2.3955099999999998</v>
      </c>
      <c r="T294" s="41">
        <f t="shared" si="233"/>
        <v>5321</v>
      </c>
      <c r="U294" s="41">
        <f t="shared" si="224"/>
        <v>15930</v>
      </c>
      <c r="V294" s="43" t="s">
        <v>37</v>
      </c>
      <c r="W294" s="44">
        <f t="shared" si="225"/>
        <v>15930</v>
      </c>
      <c r="X294" s="45">
        <f t="shared" si="226"/>
        <v>1.1564111820678302E-3</v>
      </c>
      <c r="Y294" s="44">
        <f t="shared" si="227"/>
        <v>45</v>
      </c>
      <c r="Z294" s="45">
        <f t="shared" si="228"/>
        <v>2.640380214750924E-3</v>
      </c>
      <c r="AA294" s="46">
        <f t="shared" si="229"/>
        <v>2.2693879565801509E-3</v>
      </c>
      <c r="AB294" s="183">
        <f t="shared" si="234"/>
        <v>0.23</v>
      </c>
      <c r="AC294" s="36">
        <v>285</v>
      </c>
      <c r="AD294" s="47" t="e">
        <f>VLOOKUP(B294,#REF!,3,FALSE)</f>
        <v>#REF!</v>
      </c>
      <c r="AE294" s="2" t="e">
        <f t="shared" si="230"/>
        <v>#REF!</v>
      </c>
    </row>
    <row r="295" spans="1:31" x14ac:dyDescent="0.2">
      <c r="A295" s="25">
        <v>22</v>
      </c>
      <c r="B295" s="76" t="s">
        <v>522</v>
      </c>
      <c r="C295" s="72" t="s">
        <v>523</v>
      </c>
      <c r="D295" s="28">
        <v>29</v>
      </c>
      <c r="E295" s="69">
        <v>34608</v>
      </c>
      <c r="F295" s="42">
        <v>395706</v>
      </c>
      <c r="G295" s="50">
        <v>7.9629799999999999</v>
      </c>
      <c r="H295" s="42">
        <v>25590</v>
      </c>
      <c r="I295" s="50">
        <v>0</v>
      </c>
      <c r="J295" s="41">
        <f t="shared" si="231"/>
        <v>3151</v>
      </c>
      <c r="K295" s="42">
        <v>402355</v>
      </c>
      <c r="L295" s="50">
        <v>8.0675100000000004</v>
      </c>
      <c r="M295" s="42">
        <v>25605</v>
      </c>
      <c r="N295" s="50">
        <v>3.0037500000000001</v>
      </c>
      <c r="O295" s="41">
        <f t="shared" si="232"/>
        <v>3323</v>
      </c>
      <c r="P295" s="42">
        <v>534802</v>
      </c>
      <c r="Q295" s="50">
        <v>8.0758899999999993</v>
      </c>
      <c r="R295" s="42">
        <v>26642</v>
      </c>
      <c r="S295" s="50">
        <v>3.0037500000000001</v>
      </c>
      <c r="T295" s="41">
        <f t="shared" si="233"/>
        <v>4399</v>
      </c>
      <c r="U295" s="41">
        <f t="shared" si="224"/>
        <v>10873</v>
      </c>
      <c r="V295" s="43" t="s">
        <v>37</v>
      </c>
      <c r="W295" s="44">
        <f t="shared" si="225"/>
        <v>10873</v>
      </c>
      <c r="X295" s="45">
        <f t="shared" si="226"/>
        <v>7.8930689156456483E-4</v>
      </c>
      <c r="Y295" s="44">
        <f t="shared" si="227"/>
        <v>29</v>
      </c>
      <c r="Z295" s="45">
        <f t="shared" si="228"/>
        <v>1.7015783606172622E-3</v>
      </c>
      <c r="AA295" s="46">
        <f t="shared" si="229"/>
        <v>1.473510493354088E-3</v>
      </c>
      <c r="AB295" s="183">
        <f t="shared" si="234"/>
        <v>0.15</v>
      </c>
      <c r="AC295" s="36">
        <v>286</v>
      </c>
      <c r="AD295" s="47" t="e">
        <f>VLOOKUP(B295,#REF!,3,FALSE)</f>
        <v>#REF!</v>
      </c>
      <c r="AE295" s="2" t="e">
        <f t="shared" si="230"/>
        <v>#REF!</v>
      </c>
    </row>
    <row r="296" spans="1:31" x14ac:dyDescent="0.2">
      <c r="A296" s="25">
        <v>22</v>
      </c>
      <c r="B296" s="76" t="s">
        <v>524</v>
      </c>
      <c r="C296" s="72" t="s">
        <v>525</v>
      </c>
      <c r="D296" s="28">
        <v>271</v>
      </c>
      <c r="E296" s="69">
        <v>34608</v>
      </c>
      <c r="F296" s="42">
        <v>2371884</v>
      </c>
      <c r="G296" s="50">
        <v>9.3213899999999992</v>
      </c>
      <c r="H296" s="42">
        <v>159513</v>
      </c>
      <c r="I296" s="50">
        <v>3.0037500000000001</v>
      </c>
      <c r="J296" s="41">
        <f>ROUND((+F296*G296+H296*I296)/1000,5)</f>
        <v>22588.392970000001</v>
      </c>
      <c r="K296" s="42">
        <v>2381336</v>
      </c>
      <c r="L296" s="50">
        <v>9.7944399999999998</v>
      </c>
      <c r="M296" s="42">
        <v>168334</v>
      </c>
      <c r="N296" s="50">
        <v>3.0037500000000001</v>
      </c>
      <c r="O296" s="41">
        <f>ROUND((+K296*L296+M296*N296)/1000,5)</f>
        <v>23829.485820000002</v>
      </c>
      <c r="P296" s="42">
        <v>2505039</v>
      </c>
      <c r="Q296" s="50">
        <v>12.74065</v>
      </c>
      <c r="R296" s="42">
        <v>174972</v>
      </c>
      <c r="S296" s="50">
        <v>3.0037500000000001</v>
      </c>
      <c r="T296" s="41">
        <f>ROUND((+P296*Q296+R296*S296)/1000,5)</f>
        <v>32441.397280000001</v>
      </c>
      <c r="U296" s="41">
        <f t="shared" si="224"/>
        <v>78859</v>
      </c>
      <c r="V296" s="43" t="s">
        <v>37</v>
      </c>
      <c r="W296" s="44">
        <f t="shared" si="225"/>
        <v>78859</v>
      </c>
      <c r="X296" s="45">
        <f t="shared" si="226"/>
        <v>5.7246346143557452E-3</v>
      </c>
      <c r="Y296" s="44">
        <f t="shared" si="227"/>
        <v>271</v>
      </c>
      <c r="Z296" s="45">
        <f t="shared" si="228"/>
        <v>1.5900956404388898E-2</v>
      </c>
      <c r="AA296" s="46">
        <f t="shared" si="229"/>
        <v>1.335687595688061E-2</v>
      </c>
      <c r="AB296" s="183">
        <f t="shared" si="234"/>
        <v>1.34</v>
      </c>
      <c r="AC296" s="36">
        <v>287</v>
      </c>
      <c r="AD296" s="47" t="e">
        <f>VLOOKUP(B296,#REF!,3,FALSE)</f>
        <v>#REF!</v>
      </c>
      <c r="AE296" s="2" t="e">
        <f t="shared" si="230"/>
        <v>#REF!</v>
      </c>
    </row>
    <row r="297" spans="1:31" x14ac:dyDescent="0.2">
      <c r="A297" s="25">
        <v>22</v>
      </c>
      <c r="B297" s="76" t="s">
        <v>526</v>
      </c>
      <c r="C297" s="72" t="s">
        <v>527</v>
      </c>
      <c r="D297" s="28">
        <v>76</v>
      </c>
      <c r="E297" s="69">
        <v>34608</v>
      </c>
      <c r="F297" s="42">
        <v>792962</v>
      </c>
      <c r="G297" s="50">
        <v>3.2801100000000001</v>
      </c>
      <c r="H297" s="42">
        <v>30270</v>
      </c>
      <c r="I297" s="50">
        <v>3.0037500000000001</v>
      </c>
      <c r="J297" s="41">
        <f>ROUND((+F297*G297+H297*I297)/1000,0)</f>
        <v>2692</v>
      </c>
      <c r="K297" s="42">
        <v>823978</v>
      </c>
      <c r="L297" s="50">
        <v>4.7525599999999999</v>
      </c>
      <c r="M297" s="42">
        <v>34514</v>
      </c>
      <c r="N297" s="50">
        <v>0</v>
      </c>
      <c r="O297" s="41">
        <f>ROUND((+K297*L297+M297*N297)/1000,0)</f>
        <v>3916</v>
      </c>
      <c r="P297" s="42">
        <v>900982</v>
      </c>
      <c r="Q297" s="50">
        <v>4.3541400000000001</v>
      </c>
      <c r="R297" s="42">
        <v>35912</v>
      </c>
      <c r="S297" s="50">
        <v>0</v>
      </c>
      <c r="T297" s="41">
        <f>ROUND((+P297*Q297+R297*S297)/1000,0)</f>
        <v>3923</v>
      </c>
      <c r="U297" s="41">
        <f t="shared" si="224"/>
        <v>10531</v>
      </c>
      <c r="V297" s="43" t="s">
        <v>37</v>
      </c>
      <c r="W297" s="44">
        <f t="shared" si="225"/>
        <v>10531</v>
      </c>
      <c r="X297" s="45">
        <f t="shared" si="226"/>
        <v>7.6447998483090518E-4</v>
      </c>
      <c r="Y297" s="44">
        <f t="shared" si="227"/>
        <v>76</v>
      </c>
      <c r="Z297" s="45">
        <f t="shared" si="228"/>
        <v>4.459308807134894E-3</v>
      </c>
      <c r="AA297" s="46">
        <f t="shared" si="229"/>
        <v>3.5356016015588966E-3</v>
      </c>
      <c r="AB297" s="183">
        <f t="shared" si="234"/>
        <v>0.35</v>
      </c>
      <c r="AC297" s="36">
        <v>288</v>
      </c>
      <c r="AD297" s="47" t="e">
        <f>VLOOKUP(B297,#REF!,3,FALSE)</f>
        <v>#REF!</v>
      </c>
      <c r="AE297" s="2" t="e">
        <f t="shared" si="230"/>
        <v>#REF!</v>
      </c>
    </row>
    <row r="298" spans="1:31" x14ac:dyDescent="0.2">
      <c r="A298" s="25">
        <v>22</v>
      </c>
      <c r="B298" s="164" t="s">
        <v>528</v>
      </c>
      <c r="C298" s="163" t="s">
        <v>2456</v>
      </c>
      <c r="D298" s="49"/>
      <c r="E298" s="69"/>
      <c r="F298" s="42">
        <v>0</v>
      </c>
      <c r="G298" s="50">
        <v>6.7740999999999998</v>
      </c>
      <c r="H298" s="42">
        <v>0</v>
      </c>
      <c r="I298" s="50">
        <v>3.0037500000000001</v>
      </c>
      <c r="J298" s="41">
        <f>ROUND((+F298*G298+H298*I298)/1000,5)</f>
        <v>0</v>
      </c>
      <c r="K298" s="42">
        <v>0</v>
      </c>
      <c r="L298" s="50">
        <v>7.4980700000000002</v>
      </c>
      <c r="M298" s="42">
        <v>0</v>
      </c>
      <c r="N298" s="50">
        <v>2.99329</v>
      </c>
      <c r="O298" s="41">
        <f>ROUND((+K298*L298+M298*N298)/1000,5)</f>
        <v>0</v>
      </c>
      <c r="P298" s="42">
        <v>0</v>
      </c>
      <c r="Q298" s="50">
        <v>7.8127199999999997</v>
      </c>
      <c r="R298" s="42">
        <v>0</v>
      </c>
      <c r="S298" s="50">
        <v>3.0037500000000001</v>
      </c>
      <c r="T298" s="41">
        <f>ROUND((+P298*Q298+R298*S298)/1000,5)</f>
        <v>0</v>
      </c>
      <c r="U298" s="41">
        <f>ROUND(+T298+O298+J298,0)</f>
        <v>0</v>
      </c>
      <c r="V298" s="43" t="s">
        <v>154</v>
      </c>
      <c r="W298" s="44" t="str">
        <f t="shared" si="225"/>
        <v/>
      </c>
      <c r="X298" s="45">
        <f t="shared" si="226"/>
        <v>0</v>
      </c>
      <c r="Y298" s="44" t="str">
        <f t="shared" si="227"/>
        <v/>
      </c>
      <c r="Z298" s="45">
        <f t="shared" si="228"/>
        <v>0</v>
      </c>
      <c r="AA298" s="63">
        <f t="shared" si="229"/>
        <v>0</v>
      </c>
      <c r="AB298" s="183">
        <f t="shared" si="234"/>
        <v>0</v>
      </c>
      <c r="AC298" s="36">
        <v>289</v>
      </c>
      <c r="AD298" s="47" t="e">
        <f>VLOOKUP(B298,#REF!,3,FALSE)</f>
        <v>#REF!</v>
      </c>
      <c r="AE298" s="2" t="e">
        <f t="shared" si="230"/>
        <v>#REF!</v>
      </c>
    </row>
    <row r="299" spans="1:31" x14ac:dyDescent="0.2">
      <c r="A299" s="25">
        <v>22</v>
      </c>
      <c r="B299" s="76" t="s">
        <v>529</v>
      </c>
      <c r="C299" s="72" t="s">
        <v>530</v>
      </c>
      <c r="D299" s="28">
        <v>301</v>
      </c>
      <c r="E299" s="69">
        <v>34425</v>
      </c>
      <c r="F299" s="42">
        <v>2605242</v>
      </c>
      <c r="G299" s="50">
        <v>6.1406999999999998</v>
      </c>
      <c r="H299" s="42">
        <v>539178</v>
      </c>
      <c r="I299" s="50">
        <v>2.8877299999999999</v>
      </c>
      <c r="J299" s="41">
        <f>ROUND((+F299*G299+H299*I299)/1000,0)</f>
        <v>17555</v>
      </c>
      <c r="K299" s="42">
        <v>2874302</v>
      </c>
      <c r="L299" s="50">
        <v>6.12636</v>
      </c>
      <c r="M299" s="42">
        <v>591761</v>
      </c>
      <c r="N299" s="50">
        <v>2.89</v>
      </c>
      <c r="O299" s="41">
        <f>ROUND((+K299*L299+M299*N299)/1000,0)</f>
        <v>19319</v>
      </c>
      <c r="P299" s="42">
        <v>3059720</v>
      </c>
      <c r="Q299" s="50">
        <v>6.3456799999999998</v>
      </c>
      <c r="R299" s="42">
        <v>613568</v>
      </c>
      <c r="S299" s="50">
        <v>3.0037500000000001</v>
      </c>
      <c r="T299" s="41">
        <f>ROUND((+P299*Q299+R299*S299)/1000,0)</f>
        <v>21259</v>
      </c>
      <c r="U299" s="41">
        <f t="shared" si="224"/>
        <v>58133</v>
      </c>
      <c r="V299" s="43" t="s">
        <v>37</v>
      </c>
      <c r="W299" s="44">
        <f t="shared" si="225"/>
        <v>58133</v>
      </c>
      <c r="X299" s="45">
        <f t="shared" si="226"/>
        <v>4.2200659916603375E-3</v>
      </c>
      <c r="Y299" s="44">
        <f t="shared" si="227"/>
        <v>301</v>
      </c>
      <c r="Z299" s="45">
        <f t="shared" si="228"/>
        <v>1.7661209880889515E-2</v>
      </c>
      <c r="AA299" s="46">
        <f t="shared" si="229"/>
        <v>1.4300923908582222E-2</v>
      </c>
      <c r="AB299" s="183">
        <f t="shared" si="234"/>
        <v>1.43</v>
      </c>
      <c r="AC299" s="36">
        <v>290</v>
      </c>
      <c r="AD299" s="47" t="e">
        <f>VLOOKUP(B299,#REF!,3,FALSE)</f>
        <v>#REF!</v>
      </c>
      <c r="AE299" s="2" t="e">
        <f t="shared" si="230"/>
        <v>#REF!</v>
      </c>
    </row>
    <row r="300" spans="1:31" x14ac:dyDescent="0.2">
      <c r="A300" s="25">
        <v>22</v>
      </c>
      <c r="B300" s="76" t="s">
        <v>531</v>
      </c>
      <c r="C300" s="79" t="s">
        <v>532</v>
      </c>
      <c r="D300" s="28">
        <v>109</v>
      </c>
      <c r="E300" s="69">
        <v>34973</v>
      </c>
      <c r="F300" s="42">
        <v>609370</v>
      </c>
      <c r="G300" s="50">
        <v>8.0328900000000001</v>
      </c>
      <c r="H300" s="42">
        <v>126180</v>
      </c>
      <c r="I300" s="50">
        <v>3.0037500000000001</v>
      </c>
      <c r="J300" s="41">
        <f>ROUND((+F300*G300+H300*I300)/1000,0)</f>
        <v>5274</v>
      </c>
      <c r="K300" s="42">
        <v>646469</v>
      </c>
      <c r="L300" s="50">
        <v>7.5719099999999999</v>
      </c>
      <c r="M300" s="42">
        <v>137108</v>
      </c>
      <c r="N300" s="50">
        <v>2.7642500000000001</v>
      </c>
      <c r="O300" s="41">
        <f>ROUND((+K300*L300+M300*N300)/1000,0)</f>
        <v>5274</v>
      </c>
      <c r="P300" s="42">
        <v>687715</v>
      </c>
      <c r="Q300" s="50">
        <v>7.2544599999999999</v>
      </c>
      <c r="R300" s="42">
        <v>141938</v>
      </c>
      <c r="S300" s="50">
        <v>0</v>
      </c>
      <c r="T300" s="41">
        <f>ROUND((+P300*Q300+R300*S300)/1000,0)</f>
        <v>4989</v>
      </c>
      <c r="U300" s="41">
        <f t="shared" si="224"/>
        <v>15537</v>
      </c>
      <c r="V300" s="43" t="s">
        <v>37</v>
      </c>
      <c r="W300" s="44">
        <f t="shared" si="225"/>
        <v>15537</v>
      </c>
      <c r="X300" s="45">
        <f t="shared" si="226"/>
        <v>1.1278820173124845E-3</v>
      </c>
      <c r="Y300" s="44">
        <f t="shared" si="227"/>
        <v>109</v>
      </c>
      <c r="Z300" s="45">
        <f t="shared" si="228"/>
        <v>6.3955876312855719E-3</v>
      </c>
      <c r="AA300" s="46">
        <f t="shared" si="229"/>
        <v>5.0786612277922997E-3</v>
      </c>
      <c r="AB300" s="183">
        <f t="shared" si="234"/>
        <v>0.51</v>
      </c>
      <c r="AC300" s="36">
        <v>291</v>
      </c>
      <c r="AD300" s="47" t="e">
        <f>VLOOKUP(B300,#REF!,3,FALSE)</f>
        <v>#REF!</v>
      </c>
      <c r="AE300" s="2" t="e">
        <f t="shared" si="230"/>
        <v>#REF!</v>
      </c>
    </row>
    <row r="301" spans="1:31" x14ac:dyDescent="0.2">
      <c r="A301" s="25">
        <v>22</v>
      </c>
      <c r="B301" s="76" t="s">
        <v>533</v>
      </c>
      <c r="C301" s="79" t="s">
        <v>534</v>
      </c>
      <c r="D301" s="28">
        <v>43</v>
      </c>
      <c r="E301" s="94">
        <v>38534</v>
      </c>
      <c r="F301" s="42">
        <v>385536</v>
      </c>
      <c r="G301" s="50">
        <v>1.9998100000000001</v>
      </c>
      <c r="H301" s="42">
        <v>129063</v>
      </c>
      <c r="I301" s="50">
        <v>1.99902</v>
      </c>
      <c r="J301" s="41">
        <f>ROUND((+F301*G301+H301*I301)/1000,0)</f>
        <v>1029</v>
      </c>
      <c r="K301" s="42">
        <v>445023</v>
      </c>
      <c r="L301" s="50">
        <v>1.79766</v>
      </c>
      <c r="M301" s="42">
        <v>148960</v>
      </c>
      <c r="N301" s="50">
        <v>2.3227699999999998</v>
      </c>
      <c r="O301" s="41">
        <f>ROUND((+K301*L301+M301*N301)/1000,0)</f>
        <v>1146</v>
      </c>
      <c r="P301" s="42">
        <v>493053</v>
      </c>
      <c r="Q301" s="50">
        <v>1.79088</v>
      </c>
      <c r="R301" s="42">
        <v>154987</v>
      </c>
      <c r="S301" s="50">
        <v>2.3550399999999998</v>
      </c>
      <c r="T301" s="41">
        <f>ROUND((+P301*Q301+R301*S301)/1000,0)</f>
        <v>1248</v>
      </c>
      <c r="U301" s="41">
        <f t="shared" si="224"/>
        <v>3423</v>
      </c>
      <c r="V301" s="43" t="s">
        <v>37</v>
      </c>
      <c r="W301" s="44">
        <f t="shared" si="225"/>
        <v>3423</v>
      </c>
      <c r="X301" s="45">
        <f t="shared" si="226"/>
        <v>2.4848684722022488E-4</v>
      </c>
      <c r="Y301" s="44">
        <f t="shared" si="227"/>
        <v>43</v>
      </c>
      <c r="Z301" s="45">
        <f t="shared" si="228"/>
        <v>2.5230299829842166E-3</v>
      </c>
      <c r="AA301" s="46">
        <f t="shared" si="229"/>
        <v>1.9543941990432189E-3</v>
      </c>
      <c r="AB301" s="183">
        <f t="shared" si="234"/>
        <v>0.2</v>
      </c>
      <c r="AC301" s="36">
        <v>292</v>
      </c>
      <c r="AD301" s="47" t="e">
        <f>VLOOKUP(B301,#REF!,3,FALSE)</f>
        <v>#REF!</v>
      </c>
      <c r="AE301" s="2" t="e">
        <f t="shared" si="230"/>
        <v>#REF!</v>
      </c>
    </row>
    <row r="302" spans="1:31" x14ac:dyDescent="0.2">
      <c r="A302" s="25">
        <v>22</v>
      </c>
      <c r="B302" s="76" t="s">
        <v>535</v>
      </c>
      <c r="C302" s="79" t="s">
        <v>536</v>
      </c>
      <c r="D302" s="28">
        <v>106</v>
      </c>
      <c r="E302" s="69">
        <v>34425</v>
      </c>
      <c r="F302" s="42">
        <v>1323195</v>
      </c>
      <c r="G302" s="50">
        <v>12.332179999999999</v>
      </c>
      <c r="H302" s="42">
        <v>58747</v>
      </c>
      <c r="I302" s="50">
        <v>3.0037500000000001</v>
      </c>
      <c r="J302" s="41">
        <f>ROUND((+F302*G302+H302*I302)/1000,0)</f>
        <v>16494</v>
      </c>
      <c r="K302" s="42">
        <v>1453093</v>
      </c>
      <c r="L302" s="50">
        <v>12.25184</v>
      </c>
      <c r="M302" s="42">
        <v>67559</v>
      </c>
      <c r="N302" s="50">
        <v>3.0037500000000001</v>
      </c>
      <c r="O302" s="41">
        <f>ROUND((+K302*L302+M302*N302)/1000,0)</f>
        <v>18006</v>
      </c>
      <c r="P302" s="42">
        <v>1487420</v>
      </c>
      <c r="Q302" s="50">
        <v>11.78289</v>
      </c>
      <c r="R302" s="42">
        <v>69215</v>
      </c>
      <c r="S302" s="50">
        <v>3.0037500000000001</v>
      </c>
      <c r="T302" s="41">
        <f>ROUND((+P302*Q302+R302*S302)/1000,0)</f>
        <v>17734</v>
      </c>
      <c r="U302" s="41">
        <f t="shared" si="224"/>
        <v>52234</v>
      </c>
      <c r="V302" s="43" t="s">
        <v>37</v>
      </c>
      <c r="W302" s="44">
        <f t="shared" si="225"/>
        <v>52234</v>
      </c>
      <c r="X302" s="45">
        <f t="shared" si="226"/>
        <v>3.7918381471519799E-3</v>
      </c>
      <c r="Y302" s="44">
        <f t="shared" si="227"/>
        <v>106</v>
      </c>
      <c r="Z302" s="45">
        <f t="shared" si="228"/>
        <v>6.2195622836355106E-3</v>
      </c>
      <c r="AA302" s="46">
        <f t="shared" si="229"/>
        <v>5.6126312495146284E-3</v>
      </c>
      <c r="AB302" s="183">
        <f t="shared" si="234"/>
        <v>0.56000000000000005</v>
      </c>
      <c r="AC302" s="36">
        <v>293</v>
      </c>
      <c r="AD302" s="47" t="e">
        <f>VLOOKUP(B302,#REF!,3,FALSE)</f>
        <v>#REF!</v>
      </c>
      <c r="AE302" s="2" t="e">
        <f t="shared" si="230"/>
        <v>#REF!</v>
      </c>
    </row>
    <row r="303" spans="1:31" x14ac:dyDescent="0.2">
      <c r="A303" s="25">
        <v>22</v>
      </c>
      <c r="B303" s="76" t="s">
        <v>537</v>
      </c>
      <c r="C303" s="72" t="s">
        <v>538</v>
      </c>
      <c r="D303" s="28">
        <v>203</v>
      </c>
      <c r="E303" s="69">
        <v>34608</v>
      </c>
      <c r="F303" s="42">
        <v>2155420</v>
      </c>
      <c r="G303" s="50">
        <v>9.1754300000000004</v>
      </c>
      <c r="H303" s="42">
        <v>86627</v>
      </c>
      <c r="I303" s="50">
        <v>3.0037500000000001</v>
      </c>
      <c r="J303" s="41">
        <f>ROUND((+F303*G303+H303*I303)/1000,5)</f>
        <v>20037.11118</v>
      </c>
      <c r="K303" s="42">
        <v>2443623</v>
      </c>
      <c r="L303" s="50">
        <v>8.9593799999999995</v>
      </c>
      <c r="M303" s="42">
        <v>95501</v>
      </c>
      <c r="N303" s="50">
        <v>3.0037500000000001</v>
      </c>
      <c r="O303" s="41">
        <f>ROUND((+K303*L303+M303*N303)/1000,5)</f>
        <v>22180.208159999998</v>
      </c>
      <c r="P303" s="42">
        <v>2533819</v>
      </c>
      <c r="Q303" s="50">
        <v>8.8301200000000009</v>
      </c>
      <c r="R303" s="42">
        <v>118626</v>
      </c>
      <c r="S303" s="50">
        <v>3.0037500000000001</v>
      </c>
      <c r="T303" s="41">
        <f>ROUND((+P303*Q303+R303*S303)/1000,5)</f>
        <v>22730.248680000001</v>
      </c>
      <c r="U303" s="41">
        <f t="shared" si="224"/>
        <v>64948</v>
      </c>
      <c r="V303" s="43" t="s">
        <v>37</v>
      </c>
      <c r="W303" s="44">
        <f t="shared" si="225"/>
        <v>64948</v>
      </c>
      <c r="X303" s="45">
        <f t="shared" si="226"/>
        <v>4.7147892939699582E-3</v>
      </c>
      <c r="Y303" s="44">
        <f t="shared" si="227"/>
        <v>203</v>
      </c>
      <c r="Z303" s="45">
        <f t="shared" si="228"/>
        <v>1.1911048524320835E-2</v>
      </c>
      <c r="AA303" s="46">
        <f t="shared" si="229"/>
        <v>1.0111983716733115E-2</v>
      </c>
      <c r="AB303" s="183">
        <f t="shared" si="234"/>
        <v>1.01</v>
      </c>
      <c r="AC303" s="36">
        <v>294</v>
      </c>
      <c r="AD303" s="47" t="e">
        <f>VLOOKUP(B303,#REF!,3,FALSE)</f>
        <v>#REF!</v>
      </c>
      <c r="AE303" s="2" t="e">
        <f t="shared" si="230"/>
        <v>#REF!</v>
      </c>
    </row>
    <row r="304" spans="1:31" x14ac:dyDescent="0.2">
      <c r="A304" s="25">
        <v>22</v>
      </c>
      <c r="B304" s="164" t="s">
        <v>539</v>
      </c>
      <c r="C304" s="163" t="s">
        <v>2455</v>
      </c>
      <c r="D304" s="28">
        <v>0</v>
      </c>
      <c r="E304" s="69">
        <v>34425</v>
      </c>
      <c r="F304" s="42">
        <v>0</v>
      </c>
      <c r="G304" s="50">
        <v>1.60795</v>
      </c>
      <c r="H304" s="42">
        <v>0</v>
      </c>
      <c r="I304" s="50">
        <v>0</v>
      </c>
      <c r="J304" s="41">
        <f>ROUND((+F304*G304+H304*I304)/1000,0)</f>
        <v>0</v>
      </c>
      <c r="K304" s="42">
        <v>0</v>
      </c>
      <c r="L304" s="50">
        <v>1.4859599999999999</v>
      </c>
      <c r="M304" s="42">
        <v>0</v>
      </c>
      <c r="N304" s="50">
        <v>0</v>
      </c>
      <c r="O304" s="41">
        <f>ROUND((+K304*L304+M304*N304)/1000,0)</f>
        <v>0</v>
      </c>
      <c r="P304" s="42">
        <v>0</v>
      </c>
      <c r="Q304" s="50">
        <v>1.4419999999999999</v>
      </c>
      <c r="R304" s="42">
        <v>0</v>
      </c>
      <c r="S304" s="50">
        <v>0</v>
      </c>
      <c r="T304" s="41">
        <f>ROUND((+P304*Q304+R304*S304)/1000,0)</f>
        <v>0</v>
      </c>
      <c r="U304" s="41">
        <f t="shared" si="224"/>
        <v>0</v>
      </c>
      <c r="V304" s="43" t="s">
        <v>154</v>
      </c>
      <c r="W304" s="44" t="str">
        <f t="shared" si="225"/>
        <v/>
      </c>
      <c r="X304" s="45">
        <f t="shared" si="226"/>
        <v>0</v>
      </c>
      <c r="Y304" s="44" t="str">
        <f t="shared" si="227"/>
        <v/>
      </c>
      <c r="Z304" s="45">
        <f t="shared" si="228"/>
        <v>0</v>
      </c>
      <c r="AA304" s="63">
        <f t="shared" si="229"/>
        <v>0</v>
      </c>
      <c r="AB304" s="183">
        <f t="shared" si="234"/>
        <v>0</v>
      </c>
      <c r="AC304" s="36">
        <v>295</v>
      </c>
      <c r="AD304" s="47" t="e">
        <f>VLOOKUP(B304,#REF!,3,FALSE)</f>
        <v>#REF!</v>
      </c>
      <c r="AE304" s="2" t="e">
        <f t="shared" si="230"/>
        <v>#REF!</v>
      </c>
    </row>
    <row r="305" spans="1:31" x14ac:dyDescent="0.2">
      <c r="A305" s="25">
        <v>22</v>
      </c>
      <c r="B305" s="76" t="s">
        <v>540</v>
      </c>
      <c r="C305" s="73" t="s">
        <v>75</v>
      </c>
      <c r="D305" s="28">
        <v>275</v>
      </c>
      <c r="E305" s="94">
        <v>38534</v>
      </c>
      <c r="F305" s="42">
        <v>0</v>
      </c>
      <c r="G305" s="50">
        <v>14.20354</v>
      </c>
      <c r="H305" s="42">
        <v>0</v>
      </c>
      <c r="I305" s="50">
        <v>3.00332</v>
      </c>
      <c r="J305" s="41">
        <f>ROUND((+F305*G305+H305*I305)/1000,0)</f>
        <v>0</v>
      </c>
      <c r="K305" s="42">
        <v>0</v>
      </c>
      <c r="L305" s="50">
        <v>14.173439999999999</v>
      </c>
      <c r="M305" s="42">
        <v>0</v>
      </c>
      <c r="N305" s="50">
        <v>3.0037500000000001</v>
      </c>
      <c r="O305" s="41">
        <f>ROUND((+K305*L305+M305*N305)/1000,0)</f>
        <v>0</v>
      </c>
      <c r="P305" s="42">
        <v>0</v>
      </c>
      <c r="Q305" s="50">
        <v>14.093970000000001</v>
      </c>
      <c r="R305" s="42">
        <v>0</v>
      </c>
      <c r="S305" s="50">
        <v>2.89297</v>
      </c>
      <c r="T305" s="41">
        <f>ROUND((+P305*Q305+R305*S305)/1000,0)</f>
        <v>0</v>
      </c>
      <c r="U305" s="41">
        <f t="shared" si="224"/>
        <v>0</v>
      </c>
      <c r="V305" s="43" t="s">
        <v>37</v>
      </c>
      <c r="W305" s="44">
        <f t="shared" si="225"/>
        <v>0</v>
      </c>
      <c r="X305" s="45">
        <f t="shared" si="226"/>
        <v>0</v>
      </c>
      <c r="Y305" s="44">
        <f t="shared" si="227"/>
        <v>275</v>
      </c>
      <c r="Z305" s="45">
        <f t="shared" si="228"/>
        <v>1.6135656867922316E-2</v>
      </c>
      <c r="AA305" s="46">
        <f t="shared" si="229"/>
        <v>1.2101742650941737E-2</v>
      </c>
      <c r="AB305" s="183">
        <f t="shared" si="234"/>
        <v>1.21</v>
      </c>
      <c r="AC305" s="36">
        <v>296</v>
      </c>
      <c r="AD305" s="47" t="e">
        <f>VLOOKUP(B305,#REF!,3,FALSE)</f>
        <v>#REF!</v>
      </c>
      <c r="AE305" s="2" t="e">
        <f t="shared" si="230"/>
        <v>#REF!</v>
      </c>
    </row>
    <row r="306" spans="1:31" x14ac:dyDescent="0.2">
      <c r="A306" s="25">
        <v>22</v>
      </c>
      <c r="B306" s="38" t="s">
        <v>541</v>
      </c>
      <c r="C306" s="39" t="s">
        <v>51</v>
      </c>
      <c r="D306" s="49">
        <v>7710</v>
      </c>
      <c r="E306" s="69">
        <v>34973</v>
      </c>
      <c r="F306" s="30"/>
      <c r="G306" s="50"/>
      <c r="H306" s="42"/>
      <c r="I306" s="50"/>
      <c r="J306" s="42">
        <v>3263279</v>
      </c>
      <c r="K306" s="42"/>
      <c r="L306" s="50"/>
      <c r="M306" s="42"/>
      <c r="N306" s="50"/>
      <c r="O306" s="42">
        <v>3287833</v>
      </c>
      <c r="P306" s="42"/>
      <c r="Q306" s="50"/>
      <c r="R306" s="42"/>
      <c r="S306" s="50"/>
      <c r="T306" s="42">
        <v>3289175</v>
      </c>
      <c r="U306" s="42">
        <f t="shared" si="224"/>
        <v>9840287</v>
      </c>
      <c r="V306" s="43" t="s">
        <v>37</v>
      </c>
      <c r="W306" s="44">
        <f t="shared" si="225"/>
        <v>9840287</v>
      </c>
      <c r="X306" s="45">
        <f t="shared" si="226"/>
        <v>0.71433885257731966</v>
      </c>
      <c r="Y306" s="44">
        <f t="shared" si="227"/>
        <v>7710</v>
      </c>
      <c r="Z306" s="45">
        <f t="shared" si="228"/>
        <v>0.45238514346065833</v>
      </c>
      <c r="AA306" s="46">
        <f t="shared" si="229"/>
        <v>0.51787357073982365</v>
      </c>
      <c r="AB306" s="183">
        <f t="shared" si="234"/>
        <v>51.79</v>
      </c>
      <c r="AC306" s="36">
        <v>297</v>
      </c>
      <c r="AD306" s="47" t="e">
        <f>VLOOKUP(B306,#REF!,3,FALSE)</f>
        <v>#REF!</v>
      </c>
      <c r="AE306" s="2" t="e">
        <f t="shared" si="230"/>
        <v>#REF!</v>
      </c>
    </row>
    <row r="307" spans="1:31" x14ac:dyDescent="0.2">
      <c r="A307" s="25">
        <v>22</v>
      </c>
      <c r="B307" s="51" t="s">
        <v>542</v>
      </c>
      <c r="C307" s="95" t="s">
        <v>543</v>
      </c>
      <c r="D307" s="57">
        <f>SUBTOTAL(9,D286:D306)</f>
        <v>17043</v>
      </c>
      <c r="E307" s="69"/>
      <c r="F307" s="55"/>
      <c r="G307" s="56"/>
      <c r="H307" s="55"/>
      <c r="I307" s="56"/>
      <c r="J307" s="57">
        <f>SUBTOTAL(9,J286:J306)</f>
        <v>4428063.9343100004</v>
      </c>
      <c r="K307" s="58"/>
      <c r="L307" s="59"/>
      <c r="M307" s="58"/>
      <c r="N307" s="59"/>
      <c r="O307" s="57">
        <f>SUBTOTAL(9,O286:O306)</f>
        <v>4574338.9923799997</v>
      </c>
      <c r="P307" s="57"/>
      <c r="Q307" s="60"/>
      <c r="R307" s="57"/>
      <c r="S307" s="60"/>
      <c r="T307" s="57">
        <f>SUBTOTAL(9,T286:T306)</f>
        <v>4772973.7333000004</v>
      </c>
      <c r="U307" s="57">
        <f>SUBTOTAL(9,U286:U306)</f>
        <v>13775377</v>
      </c>
      <c r="V307" s="43"/>
      <c r="W307" s="61">
        <f t="shared" ref="W307:AB307" si="235">SUBTOTAL(9,W286:W306)</f>
        <v>13775377</v>
      </c>
      <c r="X307" s="62">
        <f t="shared" si="235"/>
        <v>1</v>
      </c>
      <c r="Y307" s="61">
        <f t="shared" si="235"/>
        <v>17043</v>
      </c>
      <c r="Z307" s="62">
        <f t="shared" si="235"/>
        <v>0.99999999999999978</v>
      </c>
      <c r="AA307" s="63">
        <f t="shared" si="235"/>
        <v>1</v>
      </c>
      <c r="AB307" s="64">
        <f t="shared" si="235"/>
        <v>100</v>
      </c>
      <c r="AC307" s="36">
        <v>298</v>
      </c>
      <c r="AD307" s="47" t="e">
        <f>VLOOKUP(B307,#REF!,3,FALSE)</f>
        <v>#REF!</v>
      </c>
      <c r="AE307" s="2" t="e">
        <f t="shared" si="230"/>
        <v>#REF!</v>
      </c>
    </row>
    <row r="308" spans="1:31" ht="13.5" thickBot="1" x14ac:dyDescent="0.25">
      <c r="A308" s="25">
        <v>22</v>
      </c>
      <c r="B308" s="51"/>
      <c r="C308" s="95"/>
      <c r="D308" s="53" t="s">
        <v>54</v>
      </c>
      <c r="E308" s="54">
        <f>COUNTIF(E286:E306,"&gt;0.0")</f>
        <v>20</v>
      </c>
      <c r="F308" s="55"/>
      <c r="G308" s="56"/>
      <c r="H308" s="55"/>
      <c r="I308" s="56"/>
      <c r="J308" s="57"/>
      <c r="K308" s="58"/>
      <c r="L308" s="59"/>
      <c r="M308" s="58"/>
      <c r="N308" s="59"/>
      <c r="O308" s="57"/>
      <c r="P308" s="57"/>
      <c r="Q308" s="60"/>
      <c r="R308" s="57"/>
      <c r="S308" s="60"/>
      <c r="T308" s="57"/>
      <c r="U308" s="42"/>
      <c r="V308" s="43"/>
      <c r="W308" s="44"/>
      <c r="X308" s="45"/>
      <c r="Y308" s="44"/>
      <c r="Z308" s="45"/>
      <c r="AA308" s="46"/>
      <c r="AB308" s="183"/>
      <c r="AC308" s="36">
        <v>299</v>
      </c>
      <c r="AD308" s="47"/>
    </row>
    <row r="309" spans="1:31" ht="15.75" thickBot="1" x14ac:dyDescent="0.3">
      <c r="A309" s="25">
        <v>23</v>
      </c>
      <c r="B309" s="78" t="s">
        <v>544</v>
      </c>
      <c r="C309" s="72"/>
      <c r="D309" s="28"/>
      <c r="E309" s="69"/>
      <c r="F309" s="42"/>
      <c r="G309" s="50"/>
      <c r="H309" s="42"/>
      <c r="I309" s="50"/>
      <c r="J309" s="42"/>
      <c r="K309" s="42"/>
      <c r="L309" s="50"/>
      <c r="M309" s="42"/>
      <c r="N309" s="50"/>
      <c r="O309" s="42"/>
      <c r="P309" s="42"/>
      <c r="Q309" s="50"/>
      <c r="R309" s="42"/>
      <c r="S309" s="50"/>
      <c r="T309" s="42"/>
      <c r="U309" s="42"/>
      <c r="V309" s="43"/>
      <c r="W309" s="33"/>
      <c r="X309" s="34"/>
      <c r="Y309" s="33"/>
      <c r="Z309" s="34"/>
      <c r="AA309" s="35"/>
      <c r="AB309" s="184">
        <v>100</v>
      </c>
      <c r="AC309" s="36">
        <v>300</v>
      </c>
      <c r="AD309" s="47"/>
    </row>
    <row r="310" spans="1:31" x14ac:dyDescent="0.2">
      <c r="A310" s="25">
        <v>23</v>
      </c>
      <c r="B310" s="38" t="s">
        <v>545</v>
      </c>
      <c r="C310" s="72" t="s">
        <v>546</v>
      </c>
      <c r="D310" s="28">
        <v>24469</v>
      </c>
      <c r="E310" s="69">
        <v>32782</v>
      </c>
      <c r="F310" s="42">
        <v>526034141</v>
      </c>
      <c r="G310" s="50">
        <v>11.641590000000001</v>
      </c>
      <c r="H310" s="42">
        <v>9837874</v>
      </c>
      <c r="I310" s="50">
        <v>3.0037500000000001</v>
      </c>
      <c r="J310" s="41">
        <f>ROUND((+F310*G310+H310*I310)/1000,0)</f>
        <v>6153424</v>
      </c>
      <c r="K310" s="42">
        <v>538390029</v>
      </c>
      <c r="L310" s="50">
        <v>11.654120000000001</v>
      </c>
      <c r="M310" s="42">
        <v>10159257</v>
      </c>
      <c r="N310" s="50">
        <v>3.00366</v>
      </c>
      <c r="O310" s="41">
        <f>ROUND((+K310*L310+M310*N310)/1000,0)</f>
        <v>6304977</v>
      </c>
      <c r="P310" s="42">
        <v>565012478</v>
      </c>
      <c r="Q310" s="50">
        <v>11.65161</v>
      </c>
      <c r="R310" s="42">
        <v>10725178</v>
      </c>
      <c r="S310" s="50">
        <v>3.0036800000000001</v>
      </c>
      <c r="T310" s="41">
        <f>ROUND((+P310*Q310+R310*S310)/1000,0)</f>
        <v>6615520</v>
      </c>
      <c r="U310" s="42">
        <f t="shared" ref="U310:U325" si="236">ROUND(+T310+O310+J310,0)</f>
        <v>19073921</v>
      </c>
      <c r="V310" s="43" t="s">
        <v>37</v>
      </c>
      <c r="W310" s="44">
        <f t="shared" ref="W310:W325" si="237">IF(V310="yes",U310,"")</f>
        <v>19073921</v>
      </c>
      <c r="X310" s="45">
        <f t="shared" ref="X310:X325" si="238">IF(V310="yes",W310/W$326,0)</f>
        <v>0.43205274263682153</v>
      </c>
      <c r="Y310" s="44">
        <f t="shared" ref="Y310:Y325" si="239">IF(V310="yes",D310,"")</f>
        <v>24469</v>
      </c>
      <c r="Z310" s="45">
        <f t="shared" ref="Z310:Z325" si="240">IF(V310="yes",Y310/Y$326,0)</f>
        <v>0.526668101592768</v>
      </c>
      <c r="AA310" s="46">
        <f>(X310*0.25+Z310*0.75)</f>
        <v>0.5030142618537814</v>
      </c>
      <c r="AB310" s="183">
        <f>ROUND(+AA310*$AB$309,5)</f>
        <v>50.301430000000003</v>
      </c>
      <c r="AC310" s="36">
        <v>301</v>
      </c>
      <c r="AD310" s="47" t="e">
        <f>VLOOKUP(B310,#REF!,3,FALSE)</f>
        <v>#REF!</v>
      </c>
      <c r="AE310" s="2" t="e">
        <f t="shared" ref="AE310:AE326" si="241">EXACT(D310,AD310)</f>
        <v>#REF!</v>
      </c>
    </row>
    <row r="311" spans="1:31" x14ac:dyDescent="0.2">
      <c r="A311" s="25">
        <v>23</v>
      </c>
      <c r="B311" s="38" t="s">
        <v>547</v>
      </c>
      <c r="C311" s="91" t="s">
        <v>548</v>
      </c>
      <c r="D311" s="28">
        <v>5514</v>
      </c>
      <c r="E311" s="69">
        <v>32782</v>
      </c>
      <c r="F311" s="42">
        <v>74418241</v>
      </c>
      <c r="G311" s="50">
        <v>9.2688600000000001</v>
      </c>
      <c r="H311" s="42">
        <v>1068071</v>
      </c>
      <c r="I311" s="50">
        <v>3.0035500000000002</v>
      </c>
      <c r="J311" s="41">
        <f>ROUND((+F311*G311+H311*I311)/1000,5)</f>
        <v>692980.26193000004</v>
      </c>
      <c r="K311" s="42">
        <v>79472028</v>
      </c>
      <c r="L311" s="50">
        <v>9.2688600000000001</v>
      </c>
      <c r="M311" s="42">
        <v>1113467</v>
      </c>
      <c r="N311" s="50">
        <v>3.0032299999999998</v>
      </c>
      <c r="O311" s="41">
        <f>ROUND((+K311*L311+M311*N311)/1000,5)</f>
        <v>739959.09895000001</v>
      </c>
      <c r="P311" s="42">
        <v>84000951</v>
      </c>
      <c r="Q311" s="50">
        <v>9.2688500000000005</v>
      </c>
      <c r="R311" s="42">
        <v>1144457</v>
      </c>
      <c r="S311" s="50">
        <v>3.0031699999999999</v>
      </c>
      <c r="T311" s="41">
        <f>ROUND((+P311*Q311+R311*S311)/1000,5)</f>
        <v>782029.21360999998</v>
      </c>
      <c r="U311" s="42">
        <f t="shared" si="236"/>
        <v>2214969</v>
      </c>
      <c r="V311" s="43" t="s">
        <v>37</v>
      </c>
      <c r="W311" s="44">
        <f t="shared" si="237"/>
        <v>2214969</v>
      </c>
      <c r="X311" s="45">
        <f t="shared" si="238"/>
        <v>5.0172349529262382E-2</v>
      </c>
      <c r="Y311" s="44">
        <f t="shared" si="239"/>
        <v>5514</v>
      </c>
      <c r="Z311" s="45">
        <f t="shared" si="240"/>
        <v>0.1186827378390013</v>
      </c>
      <c r="AA311" s="46">
        <f t="shared" ref="AA311:AA325" si="242">(X311*0.25+Z311*0.75)</f>
        <v>0.10155514076156656</v>
      </c>
      <c r="AB311" s="183">
        <f t="shared" ref="AB311:AB322" si="243">ROUND(+AA311*$AB$309,5)</f>
        <v>10.15551</v>
      </c>
      <c r="AC311" s="36">
        <v>302</v>
      </c>
      <c r="AD311" s="47" t="e">
        <f>VLOOKUP(B311,#REF!,3,FALSE)</f>
        <v>#REF!</v>
      </c>
      <c r="AE311" s="2" t="e">
        <f t="shared" si="241"/>
        <v>#REF!</v>
      </c>
    </row>
    <row r="312" spans="1:31" x14ac:dyDescent="0.2">
      <c r="A312" s="25">
        <v>23</v>
      </c>
      <c r="B312" s="38" t="s">
        <v>549</v>
      </c>
      <c r="C312" s="72" t="s">
        <v>550</v>
      </c>
      <c r="D312" s="28">
        <v>4570</v>
      </c>
      <c r="E312" s="69">
        <v>32782</v>
      </c>
      <c r="F312" s="42">
        <v>92008628</v>
      </c>
      <c r="G312" s="50">
        <v>7.4526899999999996</v>
      </c>
      <c r="H312" s="42">
        <v>1860857</v>
      </c>
      <c r="I312" s="50">
        <v>1.61216</v>
      </c>
      <c r="J312" s="41">
        <f t="shared" ref="J312:J323" si="244">ROUND((+F312*G312+H312*I312)/1000,0)</f>
        <v>688712</v>
      </c>
      <c r="K312" s="42">
        <v>105222717</v>
      </c>
      <c r="L312" s="50">
        <v>7.4114100000000001</v>
      </c>
      <c r="M312" s="42">
        <v>1888648</v>
      </c>
      <c r="N312" s="50">
        <v>1.5884400000000001</v>
      </c>
      <c r="O312" s="41">
        <f t="shared" ref="O312:O323" si="245">ROUND((+K312*L312+M312*N312)/1000,0)</f>
        <v>782849</v>
      </c>
      <c r="P312" s="42">
        <v>110240386</v>
      </c>
      <c r="Q312" s="50">
        <v>7.3563700000000001</v>
      </c>
      <c r="R312" s="42">
        <v>1972574</v>
      </c>
      <c r="S312" s="50">
        <v>1.52085</v>
      </c>
      <c r="T312" s="41">
        <f t="shared" ref="T312:T323" si="246">ROUND((+P312*Q312+R312*S312)/1000,0)</f>
        <v>813969</v>
      </c>
      <c r="U312" s="42">
        <f t="shared" si="236"/>
        <v>2285530</v>
      </c>
      <c r="V312" s="43" t="s">
        <v>37</v>
      </c>
      <c r="W312" s="44">
        <f t="shared" si="237"/>
        <v>2285530</v>
      </c>
      <c r="X312" s="45">
        <f t="shared" si="238"/>
        <v>5.1770661358969385E-2</v>
      </c>
      <c r="Y312" s="44">
        <f t="shared" si="239"/>
        <v>4570</v>
      </c>
      <c r="Z312" s="45">
        <f t="shared" si="240"/>
        <v>9.8364184244511405E-2</v>
      </c>
      <c r="AA312" s="46">
        <f t="shared" si="242"/>
        <v>8.6715803523125898E-2</v>
      </c>
      <c r="AB312" s="183">
        <f t="shared" si="243"/>
        <v>8.6715800000000005</v>
      </c>
      <c r="AC312" s="36">
        <v>303</v>
      </c>
      <c r="AD312" s="47" t="e">
        <f>VLOOKUP(B312,#REF!,3,FALSE)</f>
        <v>#REF!</v>
      </c>
      <c r="AE312" s="2" t="e">
        <f t="shared" si="241"/>
        <v>#REF!</v>
      </c>
    </row>
    <row r="313" spans="1:31" x14ac:dyDescent="0.2">
      <c r="A313" s="25">
        <v>23</v>
      </c>
      <c r="B313" s="38" t="s">
        <v>551</v>
      </c>
      <c r="C313" s="72" t="s">
        <v>552</v>
      </c>
      <c r="D313" s="28">
        <v>542</v>
      </c>
      <c r="E313" s="69">
        <v>32782</v>
      </c>
      <c r="F313" s="42">
        <v>5567481</v>
      </c>
      <c r="G313" s="50">
        <v>13.0982</v>
      </c>
      <c r="H313" s="42">
        <v>142778</v>
      </c>
      <c r="I313" s="50">
        <v>2.5284</v>
      </c>
      <c r="J313" s="41">
        <f t="shared" si="244"/>
        <v>73285</v>
      </c>
      <c r="K313" s="42">
        <v>5771736</v>
      </c>
      <c r="L313" s="50">
        <v>12.96439</v>
      </c>
      <c r="M313" s="42">
        <v>148846</v>
      </c>
      <c r="N313" s="50">
        <v>2.4253300000000002</v>
      </c>
      <c r="O313" s="41">
        <f t="shared" si="245"/>
        <v>75188</v>
      </c>
      <c r="P313" s="42">
        <v>6144609</v>
      </c>
      <c r="Q313" s="50">
        <v>12.11225</v>
      </c>
      <c r="R313" s="42">
        <v>209626</v>
      </c>
      <c r="S313" s="50">
        <v>2.4233600000000002</v>
      </c>
      <c r="T313" s="41">
        <f t="shared" si="246"/>
        <v>74933</v>
      </c>
      <c r="U313" s="42">
        <f t="shared" si="236"/>
        <v>223406</v>
      </c>
      <c r="V313" s="43" t="s">
        <v>37</v>
      </c>
      <c r="W313" s="44">
        <f t="shared" si="237"/>
        <v>223406</v>
      </c>
      <c r="X313" s="45">
        <f t="shared" si="238"/>
        <v>5.0604789136707521E-3</v>
      </c>
      <c r="Y313" s="44">
        <f t="shared" si="239"/>
        <v>542</v>
      </c>
      <c r="Z313" s="45">
        <f t="shared" si="240"/>
        <v>1.1665949203616013E-2</v>
      </c>
      <c r="AA313" s="46">
        <f t="shared" si="242"/>
        <v>1.0014581631129697E-2</v>
      </c>
      <c r="AB313" s="183">
        <f t="shared" si="243"/>
        <v>1.00146</v>
      </c>
      <c r="AC313" s="36">
        <v>304</v>
      </c>
      <c r="AD313" s="47" t="e">
        <f>VLOOKUP(B313,#REF!,3,FALSE)</f>
        <v>#REF!</v>
      </c>
      <c r="AE313" s="2" t="e">
        <f t="shared" si="241"/>
        <v>#REF!</v>
      </c>
    </row>
    <row r="314" spans="1:31" x14ac:dyDescent="0.2">
      <c r="A314" s="25">
        <v>23</v>
      </c>
      <c r="B314" s="38" t="s">
        <v>553</v>
      </c>
      <c r="C314" s="72" t="s">
        <v>554</v>
      </c>
      <c r="D314" s="28">
        <v>615</v>
      </c>
      <c r="E314" s="69">
        <v>32782</v>
      </c>
      <c r="F314" s="42">
        <v>6792714</v>
      </c>
      <c r="G314" s="50">
        <v>6.2696500000000004</v>
      </c>
      <c r="H314" s="42">
        <v>72317</v>
      </c>
      <c r="I314" s="50">
        <v>0</v>
      </c>
      <c r="J314" s="41">
        <f t="shared" si="244"/>
        <v>42588</v>
      </c>
      <c r="K314" s="42">
        <v>7110728</v>
      </c>
      <c r="L314" s="50">
        <v>6.6233700000000004</v>
      </c>
      <c r="M314" s="42">
        <v>75389</v>
      </c>
      <c r="N314" s="50">
        <v>0</v>
      </c>
      <c r="O314" s="41">
        <f t="shared" si="245"/>
        <v>47097</v>
      </c>
      <c r="P314" s="42">
        <v>7571162</v>
      </c>
      <c r="Q314" s="50">
        <v>7.1835699999999996</v>
      </c>
      <c r="R314" s="42">
        <v>78443</v>
      </c>
      <c r="S314" s="50">
        <v>0</v>
      </c>
      <c r="T314" s="41">
        <f t="shared" si="246"/>
        <v>54388</v>
      </c>
      <c r="U314" s="42">
        <f t="shared" si="236"/>
        <v>144073</v>
      </c>
      <c r="V314" s="43" t="s">
        <v>37</v>
      </c>
      <c r="W314" s="44">
        <f t="shared" si="237"/>
        <v>144073</v>
      </c>
      <c r="X314" s="45">
        <f t="shared" si="238"/>
        <v>3.2634682082365125E-3</v>
      </c>
      <c r="Y314" s="44">
        <f t="shared" si="239"/>
        <v>615</v>
      </c>
      <c r="Z314" s="45">
        <f t="shared" si="240"/>
        <v>1.3237193284545846E-2</v>
      </c>
      <c r="AA314" s="46">
        <f t="shared" si="242"/>
        <v>1.0743762015468512E-2</v>
      </c>
      <c r="AB314" s="183">
        <f t="shared" si="243"/>
        <v>1.0743799999999999</v>
      </c>
      <c r="AC314" s="36">
        <v>305</v>
      </c>
      <c r="AD314" s="47" t="e">
        <f>VLOOKUP(B314,#REF!,3,FALSE)</f>
        <v>#REF!</v>
      </c>
      <c r="AE314" s="2" t="e">
        <f t="shared" si="241"/>
        <v>#REF!</v>
      </c>
    </row>
    <row r="315" spans="1:31" x14ac:dyDescent="0.2">
      <c r="A315" s="25">
        <v>23</v>
      </c>
      <c r="B315" s="38" t="s">
        <v>555</v>
      </c>
      <c r="C315" s="72" t="s">
        <v>556</v>
      </c>
      <c r="D315" s="28">
        <v>434</v>
      </c>
      <c r="E315" s="69">
        <v>32874</v>
      </c>
      <c r="F315" s="42">
        <v>6087530</v>
      </c>
      <c r="G315" s="50">
        <v>7.5633299999999997</v>
      </c>
      <c r="H315" s="42">
        <v>258966</v>
      </c>
      <c r="I315" s="50">
        <v>3.0037500000000001</v>
      </c>
      <c r="J315" s="41">
        <f t="shared" si="244"/>
        <v>46820</v>
      </c>
      <c r="K315" s="42">
        <v>6304784</v>
      </c>
      <c r="L315" s="50">
        <v>7.5653699999999997</v>
      </c>
      <c r="M315" s="42">
        <v>271068</v>
      </c>
      <c r="N315" s="50">
        <v>3.0037500000000001</v>
      </c>
      <c r="O315" s="41">
        <f t="shared" si="245"/>
        <v>48512</v>
      </c>
      <c r="P315" s="42">
        <v>6583370</v>
      </c>
      <c r="Q315" s="50">
        <v>7.5376300000000001</v>
      </c>
      <c r="R315" s="42">
        <v>282050</v>
      </c>
      <c r="S315" s="50">
        <v>3.0037500000000001</v>
      </c>
      <c r="T315" s="41">
        <f t="shared" si="246"/>
        <v>50470</v>
      </c>
      <c r="U315" s="42">
        <f t="shared" si="236"/>
        <v>145802</v>
      </c>
      <c r="V315" s="43" t="s">
        <v>37</v>
      </c>
      <c r="W315" s="44">
        <f t="shared" si="237"/>
        <v>145802</v>
      </c>
      <c r="X315" s="45">
        <f t="shared" si="238"/>
        <v>3.3026326355201875E-3</v>
      </c>
      <c r="Y315" s="44">
        <f t="shared" si="239"/>
        <v>434</v>
      </c>
      <c r="Z315" s="45">
        <f t="shared" si="240"/>
        <v>9.341368919500645E-3</v>
      </c>
      <c r="AA315" s="46">
        <f t="shared" si="242"/>
        <v>7.8316848485055299E-3</v>
      </c>
      <c r="AB315" s="183">
        <f t="shared" si="243"/>
        <v>0.78317000000000003</v>
      </c>
      <c r="AC315" s="36">
        <v>306</v>
      </c>
      <c r="AD315" s="47" t="e">
        <f>VLOOKUP(B315,#REF!,3,FALSE)</f>
        <v>#REF!</v>
      </c>
      <c r="AE315" s="2" t="e">
        <f t="shared" si="241"/>
        <v>#REF!</v>
      </c>
    </row>
    <row r="316" spans="1:31" x14ac:dyDescent="0.2">
      <c r="A316" s="25">
        <v>23</v>
      </c>
      <c r="B316" s="38" t="s">
        <v>557</v>
      </c>
      <c r="C316" s="72" t="s">
        <v>558</v>
      </c>
      <c r="D316" s="28">
        <v>775</v>
      </c>
      <c r="E316" s="69">
        <v>32782</v>
      </c>
      <c r="F316" s="42">
        <v>9151010</v>
      </c>
      <c r="G316" s="50">
        <v>5.7647199999999996</v>
      </c>
      <c r="H316" s="42">
        <v>102097</v>
      </c>
      <c r="I316" s="50">
        <v>2.93838</v>
      </c>
      <c r="J316" s="41">
        <f t="shared" si="244"/>
        <v>53053</v>
      </c>
      <c r="K316" s="42">
        <v>9478018</v>
      </c>
      <c r="L316" s="50">
        <v>5.9165299999999998</v>
      </c>
      <c r="M316" s="42">
        <v>107938</v>
      </c>
      <c r="N316" s="50">
        <v>3.0017200000000002</v>
      </c>
      <c r="O316" s="41">
        <f t="shared" si="245"/>
        <v>56401</v>
      </c>
      <c r="P316" s="42">
        <v>9983995</v>
      </c>
      <c r="Q316" s="50">
        <v>6.5622999999999996</v>
      </c>
      <c r="R316" s="42">
        <v>117414</v>
      </c>
      <c r="S316" s="50">
        <v>3.0037500000000001</v>
      </c>
      <c r="T316" s="41">
        <f t="shared" si="246"/>
        <v>65871</v>
      </c>
      <c r="U316" s="42">
        <f t="shared" si="236"/>
        <v>175325</v>
      </c>
      <c r="V316" s="43" t="s">
        <v>37</v>
      </c>
      <c r="W316" s="44">
        <f t="shared" si="237"/>
        <v>175325</v>
      </c>
      <c r="X316" s="45">
        <f t="shared" si="238"/>
        <v>3.9713725931233923E-3</v>
      </c>
      <c r="Y316" s="44">
        <f t="shared" si="239"/>
        <v>775</v>
      </c>
      <c r="Z316" s="45">
        <f t="shared" si="240"/>
        <v>1.6681015927679725E-2</v>
      </c>
      <c r="AA316" s="46">
        <f t="shared" si="242"/>
        <v>1.3503605094040642E-2</v>
      </c>
      <c r="AB316" s="183">
        <f t="shared" si="243"/>
        <v>1.35036</v>
      </c>
      <c r="AC316" s="36">
        <v>307</v>
      </c>
      <c r="AD316" s="47" t="e">
        <f>VLOOKUP(B316,#REF!,3,FALSE)</f>
        <v>#REF!</v>
      </c>
      <c r="AE316" s="2" t="e">
        <f t="shared" si="241"/>
        <v>#REF!</v>
      </c>
    </row>
    <row r="317" spans="1:31" x14ac:dyDescent="0.2">
      <c r="A317" s="25">
        <v>23</v>
      </c>
      <c r="B317" s="38" t="s">
        <v>559</v>
      </c>
      <c r="C317" s="72" t="s">
        <v>560</v>
      </c>
      <c r="D317" s="28">
        <v>109</v>
      </c>
      <c r="E317" s="69">
        <v>32782</v>
      </c>
      <c r="F317" s="42">
        <v>846794</v>
      </c>
      <c r="G317" s="50">
        <v>6.0357099999999999</v>
      </c>
      <c r="H317" s="42">
        <v>62774</v>
      </c>
      <c r="I317" s="50">
        <v>0</v>
      </c>
      <c r="J317" s="41">
        <f t="shared" si="244"/>
        <v>5111</v>
      </c>
      <c r="K317" s="42">
        <v>885966</v>
      </c>
      <c r="L317" s="50">
        <v>6.05328</v>
      </c>
      <c r="M317" s="42">
        <v>65442</v>
      </c>
      <c r="N317" s="50">
        <v>0</v>
      </c>
      <c r="O317" s="41">
        <f t="shared" si="245"/>
        <v>5363</v>
      </c>
      <c r="P317" s="42">
        <v>940572</v>
      </c>
      <c r="Q317" s="50">
        <v>8.4374199999999995</v>
      </c>
      <c r="R317" s="42">
        <v>68093</v>
      </c>
      <c r="S317" s="50">
        <v>3.0037500000000001</v>
      </c>
      <c r="T317" s="41">
        <f t="shared" si="246"/>
        <v>8141</v>
      </c>
      <c r="U317" s="42">
        <f t="shared" si="236"/>
        <v>18615</v>
      </c>
      <c r="V317" s="43" t="s">
        <v>37</v>
      </c>
      <c r="W317" s="44">
        <f t="shared" si="237"/>
        <v>18615</v>
      </c>
      <c r="X317" s="45">
        <f t="shared" si="238"/>
        <v>4.2165749790955054E-4</v>
      </c>
      <c r="Y317" s="44">
        <f t="shared" si="239"/>
        <v>109</v>
      </c>
      <c r="Z317" s="45">
        <f t="shared" si="240"/>
        <v>2.3461041756349548E-3</v>
      </c>
      <c r="AA317" s="46">
        <f t="shared" si="242"/>
        <v>1.8649925062036038E-3</v>
      </c>
      <c r="AB317" s="183">
        <f t="shared" si="243"/>
        <v>0.1865</v>
      </c>
      <c r="AC317" s="36">
        <v>308</v>
      </c>
      <c r="AD317" s="47" t="e">
        <f>VLOOKUP(B317,#REF!,3,FALSE)</f>
        <v>#REF!</v>
      </c>
      <c r="AE317" s="2" t="e">
        <f t="shared" si="241"/>
        <v>#REF!</v>
      </c>
    </row>
    <row r="318" spans="1:31" x14ac:dyDescent="0.2">
      <c r="A318" s="25">
        <v>23</v>
      </c>
      <c r="B318" s="38" t="s">
        <v>561</v>
      </c>
      <c r="C318" s="72" t="s">
        <v>562</v>
      </c>
      <c r="D318" s="28">
        <v>356</v>
      </c>
      <c r="E318" s="69">
        <v>32782</v>
      </c>
      <c r="F318" s="42">
        <v>5107748</v>
      </c>
      <c r="G318" s="50">
        <v>8.0357099999999999</v>
      </c>
      <c r="H318" s="42">
        <v>119804</v>
      </c>
      <c r="I318" s="50">
        <v>0</v>
      </c>
      <c r="J318" s="41">
        <f t="shared" si="244"/>
        <v>41044</v>
      </c>
      <c r="K318" s="42">
        <v>5581388</v>
      </c>
      <c r="L318" s="50">
        <v>8.0474599999999992</v>
      </c>
      <c r="M318" s="42">
        <v>121801</v>
      </c>
      <c r="N318" s="50">
        <v>0</v>
      </c>
      <c r="O318" s="41">
        <f t="shared" si="245"/>
        <v>44916</v>
      </c>
      <c r="P318" s="42">
        <v>5954120</v>
      </c>
      <c r="Q318" s="50">
        <v>8.0685300000000009</v>
      </c>
      <c r="R318" s="42">
        <v>126734</v>
      </c>
      <c r="S318" s="50">
        <v>3.0037500000000001</v>
      </c>
      <c r="T318" s="41">
        <f t="shared" si="246"/>
        <v>48422</v>
      </c>
      <c r="U318" s="42">
        <f t="shared" si="236"/>
        <v>134382</v>
      </c>
      <c r="V318" s="43" t="s">
        <v>37</v>
      </c>
      <c r="W318" s="44">
        <f t="shared" si="237"/>
        <v>134382</v>
      </c>
      <c r="X318" s="45">
        <f t="shared" si="238"/>
        <v>3.043952612628591E-3</v>
      </c>
      <c r="Y318" s="44">
        <f t="shared" si="239"/>
        <v>356</v>
      </c>
      <c r="Z318" s="45">
        <f t="shared" si="240"/>
        <v>7.66250538097288E-3</v>
      </c>
      <c r="AA318" s="46">
        <f t="shared" si="242"/>
        <v>6.5078671888868077E-3</v>
      </c>
      <c r="AB318" s="183">
        <f t="shared" si="243"/>
        <v>0.65078999999999998</v>
      </c>
      <c r="AC318" s="36">
        <v>309</v>
      </c>
      <c r="AD318" s="47" t="e">
        <f>VLOOKUP(B318,#REF!,3,FALSE)</f>
        <v>#REF!</v>
      </c>
      <c r="AE318" s="2" t="e">
        <f t="shared" si="241"/>
        <v>#REF!</v>
      </c>
    </row>
    <row r="319" spans="1:31" x14ac:dyDescent="0.2">
      <c r="A319" s="25">
        <v>23</v>
      </c>
      <c r="B319" s="38" t="s">
        <v>563</v>
      </c>
      <c r="C319" s="72" t="s">
        <v>564</v>
      </c>
      <c r="D319" s="28">
        <v>389</v>
      </c>
      <c r="E319" s="69">
        <v>32874</v>
      </c>
      <c r="F319" s="42">
        <v>3493109</v>
      </c>
      <c r="G319" s="50">
        <v>7.0226800000000003</v>
      </c>
      <c r="H319" s="42">
        <v>137452</v>
      </c>
      <c r="I319" s="50">
        <v>2.5463399999999998</v>
      </c>
      <c r="J319" s="41">
        <f t="shared" si="244"/>
        <v>24881</v>
      </c>
      <c r="K319" s="42">
        <v>3632481</v>
      </c>
      <c r="L319" s="50">
        <v>6.7559899999999997</v>
      </c>
      <c r="M319" s="42">
        <v>140315</v>
      </c>
      <c r="N319" s="50">
        <v>2.4445000000000001</v>
      </c>
      <c r="O319" s="41">
        <f t="shared" si="245"/>
        <v>24884</v>
      </c>
      <c r="P319" s="42">
        <v>3811115</v>
      </c>
      <c r="Q319" s="50">
        <v>6.7405499999999998</v>
      </c>
      <c r="R319" s="42">
        <v>147823</v>
      </c>
      <c r="S319" s="50">
        <v>2.4488699999999999</v>
      </c>
      <c r="T319" s="41">
        <f t="shared" si="246"/>
        <v>26051</v>
      </c>
      <c r="U319" s="42">
        <f t="shared" si="236"/>
        <v>75816</v>
      </c>
      <c r="V319" s="43" t="s">
        <v>37</v>
      </c>
      <c r="W319" s="44">
        <f t="shared" si="237"/>
        <v>75816</v>
      </c>
      <c r="X319" s="45">
        <f t="shared" si="238"/>
        <v>1.7173454129202517E-3</v>
      </c>
      <c r="Y319" s="44">
        <f t="shared" si="239"/>
        <v>389</v>
      </c>
      <c r="Z319" s="45">
        <f t="shared" si="240"/>
        <v>8.372793801119242E-3</v>
      </c>
      <c r="AA319" s="46">
        <f t="shared" si="242"/>
        <v>6.7089317040694941E-3</v>
      </c>
      <c r="AB319" s="183">
        <f t="shared" si="243"/>
        <v>0.67088999999999999</v>
      </c>
      <c r="AC319" s="36">
        <v>310</v>
      </c>
      <c r="AD319" s="47" t="e">
        <f>VLOOKUP(B319,#REF!,3,FALSE)</f>
        <v>#REF!</v>
      </c>
      <c r="AE319" s="2" t="e">
        <f t="shared" si="241"/>
        <v>#REF!</v>
      </c>
    </row>
    <row r="320" spans="1:31" x14ac:dyDescent="0.2">
      <c r="A320" s="25">
        <v>23</v>
      </c>
      <c r="B320" s="38" t="s">
        <v>565</v>
      </c>
      <c r="C320" s="72" t="s">
        <v>566</v>
      </c>
      <c r="D320" s="28">
        <v>239</v>
      </c>
      <c r="E320" s="69">
        <v>32782</v>
      </c>
      <c r="F320" s="42">
        <v>2325376</v>
      </c>
      <c r="G320" s="50">
        <v>5.3681599999999996</v>
      </c>
      <c r="H320" s="42">
        <v>44378</v>
      </c>
      <c r="I320" s="50">
        <v>0</v>
      </c>
      <c r="J320" s="41">
        <f t="shared" si="244"/>
        <v>12483</v>
      </c>
      <c r="K320" s="42">
        <v>2436294</v>
      </c>
      <c r="L320" s="50">
        <v>5.3700400000000004</v>
      </c>
      <c r="M320" s="42">
        <v>46263</v>
      </c>
      <c r="N320" s="50">
        <v>0</v>
      </c>
      <c r="O320" s="41">
        <f t="shared" si="245"/>
        <v>13083</v>
      </c>
      <c r="P320" s="42">
        <v>2539974</v>
      </c>
      <c r="Q320" s="50">
        <v>6.39337</v>
      </c>
      <c r="R320" s="42">
        <v>48137</v>
      </c>
      <c r="S320" s="50">
        <v>0</v>
      </c>
      <c r="T320" s="41">
        <f t="shared" si="246"/>
        <v>16239</v>
      </c>
      <c r="U320" s="42">
        <f t="shared" si="236"/>
        <v>41805</v>
      </c>
      <c r="V320" s="43" t="s">
        <v>37</v>
      </c>
      <c r="W320" s="44">
        <f t="shared" si="237"/>
        <v>41805</v>
      </c>
      <c r="X320" s="45">
        <f t="shared" si="238"/>
        <v>9.4694556541008652E-4</v>
      </c>
      <c r="Y320" s="44">
        <f t="shared" si="239"/>
        <v>239</v>
      </c>
      <c r="Z320" s="45">
        <f t="shared" si="240"/>
        <v>5.1442100731812308E-3</v>
      </c>
      <c r="AA320" s="46">
        <f t="shared" si="242"/>
        <v>4.0948939462384449E-3</v>
      </c>
      <c r="AB320" s="183">
        <f t="shared" si="243"/>
        <v>0.40949000000000002</v>
      </c>
      <c r="AC320" s="36">
        <v>311</v>
      </c>
      <c r="AD320" s="47" t="e">
        <f>VLOOKUP(B320,#REF!,3,FALSE)</f>
        <v>#REF!</v>
      </c>
      <c r="AE320" s="2" t="e">
        <f t="shared" si="241"/>
        <v>#REF!</v>
      </c>
    </row>
    <row r="321" spans="1:31" x14ac:dyDescent="0.2">
      <c r="A321" s="25">
        <v>23</v>
      </c>
      <c r="B321" s="38" t="s">
        <v>567</v>
      </c>
      <c r="C321" s="72" t="s">
        <v>568</v>
      </c>
      <c r="D321" s="28">
        <v>250</v>
      </c>
      <c r="E321" s="69">
        <v>32782</v>
      </c>
      <c r="F321" s="42">
        <v>3565041</v>
      </c>
      <c r="G321" s="50">
        <v>4.9862000000000002</v>
      </c>
      <c r="H321" s="42">
        <v>168354</v>
      </c>
      <c r="I321" s="50">
        <v>2.4947400000000002</v>
      </c>
      <c r="J321" s="41">
        <f t="shared" si="244"/>
        <v>18196</v>
      </c>
      <c r="K321" s="42">
        <v>3714479</v>
      </c>
      <c r="L321" s="50">
        <v>5.3706100000000001</v>
      </c>
      <c r="M321" s="42">
        <v>174737</v>
      </c>
      <c r="N321" s="50">
        <v>2.5009000000000001</v>
      </c>
      <c r="O321" s="41">
        <f t="shared" si="245"/>
        <v>20386</v>
      </c>
      <c r="P321" s="42">
        <v>3937855</v>
      </c>
      <c r="Q321" s="50">
        <v>5.0514799999999997</v>
      </c>
      <c r="R321" s="42">
        <v>181814</v>
      </c>
      <c r="S321" s="50">
        <v>2.5025599999999999</v>
      </c>
      <c r="T321" s="41">
        <f t="shared" si="246"/>
        <v>20347</v>
      </c>
      <c r="U321" s="42">
        <f t="shared" si="236"/>
        <v>58929</v>
      </c>
      <c r="V321" s="43" t="s">
        <v>37</v>
      </c>
      <c r="W321" s="44">
        <f t="shared" si="237"/>
        <v>58929</v>
      </c>
      <c r="X321" s="45">
        <f t="shared" si="238"/>
        <v>1.3348296908037554E-3</v>
      </c>
      <c r="Y321" s="44">
        <f t="shared" si="239"/>
        <v>250</v>
      </c>
      <c r="Z321" s="45">
        <f t="shared" si="240"/>
        <v>5.3809728798966854E-3</v>
      </c>
      <c r="AA321" s="46">
        <f t="shared" si="242"/>
        <v>4.3694370826234535E-3</v>
      </c>
      <c r="AB321" s="183">
        <f t="shared" si="243"/>
        <v>0.43694</v>
      </c>
      <c r="AC321" s="36">
        <v>312</v>
      </c>
      <c r="AD321" s="47" t="e">
        <f>VLOOKUP(B321,#REF!,3,FALSE)</f>
        <v>#REF!</v>
      </c>
      <c r="AE321" s="2" t="e">
        <f t="shared" si="241"/>
        <v>#REF!</v>
      </c>
    </row>
    <row r="322" spans="1:31" x14ac:dyDescent="0.2">
      <c r="A322" s="25">
        <v>23</v>
      </c>
      <c r="B322" s="38" t="s">
        <v>569</v>
      </c>
      <c r="C322" s="72" t="s">
        <v>570</v>
      </c>
      <c r="D322" s="28">
        <v>102</v>
      </c>
      <c r="E322" s="69">
        <v>32782</v>
      </c>
      <c r="F322" s="42">
        <v>743540</v>
      </c>
      <c r="G322" s="50">
        <v>8.0412599999999994</v>
      </c>
      <c r="H322" s="42">
        <v>26959</v>
      </c>
      <c r="I322" s="50">
        <v>0</v>
      </c>
      <c r="J322" s="41">
        <f t="shared" si="244"/>
        <v>5979</v>
      </c>
      <c r="K322" s="42">
        <v>789693</v>
      </c>
      <c r="L322" s="50">
        <v>7.9511900000000004</v>
      </c>
      <c r="M322" s="42">
        <v>28106</v>
      </c>
      <c r="N322" s="50">
        <v>0</v>
      </c>
      <c r="O322" s="41">
        <f t="shared" si="245"/>
        <v>6279</v>
      </c>
      <c r="P322" s="42">
        <v>846007</v>
      </c>
      <c r="Q322" s="50">
        <v>7.89473</v>
      </c>
      <c r="R322" s="42">
        <v>29243</v>
      </c>
      <c r="S322" s="50">
        <v>0</v>
      </c>
      <c r="T322" s="41">
        <f t="shared" si="246"/>
        <v>6679</v>
      </c>
      <c r="U322" s="42">
        <f t="shared" si="236"/>
        <v>18937</v>
      </c>
      <c r="V322" s="43" t="s">
        <v>37</v>
      </c>
      <c r="W322" s="44">
        <f t="shared" si="237"/>
        <v>18937</v>
      </c>
      <c r="X322" s="45">
        <f t="shared" si="238"/>
        <v>4.2895127788950628E-4</v>
      </c>
      <c r="Y322" s="44">
        <f t="shared" si="239"/>
        <v>102</v>
      </c>
      <c r="Z322" s="45">
        <f t="shared" si="240"/>
        <v>2.1954369349978476E-3</v>
      </c>
      <c r="AA322" s="46">
        <f t="shared" si="242"/>
        <v>1.7538155207207622E-3</v>
      </c>
      <c r="AB322" s="183">
        <f t="shared" si="243"/>
        <v>0.17538000000000001</v>
      </c>
      <c r="AC322" s="36">
        <v>313</v>
      </c>
      <c r="AD322" s="47" t="e">
        <f>VLOOKUP(B322,#REF!,3,FALSE)</f>
        <v>#REF!</v>
      </c>
      <c r="AE322" s="2" t="e">
        <f t="shared" si="241"/>
        <v>#REF!</v>
      </c>
    </row>
    <row r="323" spans="1:31" x14ac:dyDescent="0.2">
      <c r="A323" s="25">
        <v>23</v>
      </c>
      <c r="B323" s="38" t="s">
        <v>571</v>
      </c>
      <c r="C323" s="72" t="s">
        <v>572</v>
      </c>
      <c r="D323" s="28">
        <v>121</v>
      </c>
      <c r="E323" s="69">
        <v>32782</v>
      </c>
      <c r="F323" s="42">
        <v>1819588</v>
      </c>
      <c r="G323" s="50">
        <v>5.9612400000000001</v>
      </c>
      <c r="H323" s="42">
        <v>41449</v>
      </c>
      <c r="I323" s="50">
        <v>3.0037500000000001</v>
      </c>
      <c r="J323" s="41">
        <f t="shared" si="244"/>
        <v>10972</v>
      </c>
      <c r="K323" s="42">
        <v>1872788</v>
      </c>
      <c r="L323" s="50">
        <v>5.9611700000000001</v>
      </c>
      <c r="M323" s="42">
        <v>55955</v>
      </c>
      <c r="N323" s="50">
        <v>3.0037500000000001</v>
      </c>
      <c r="O323" s="41">
        <f t="shared" si="245"/>
        <v>11332</v>
      </c>
      <c r="P323" s="42">
        <v>1967913</v>
      </c>
      <c r="Q323" s="50">
        <v>5.6714900000000004</v>
      </c>
      <c r="R323" s="42">
        <v>58223</v>
      </c>
      <c r="S323" s="50">
        <v>2.8854600000000001</v>
      </c>
      <c r="T323" s="41">
        <f t="shared" si="246"/>
        <v>11329</v>
      </c>
      <c r="U323" s="42">
        <f t="shared" si="236"/>
        <v>33633</v>
      </c>
      <c r="V323" s="43" t="s">
        <v>37</v>
      </c>
      <c r="W323" s="44">
        <f t="shared" si="237"/>
        <v>33633</v>
      </c>
      <c r="X323" s="45">
        <f t="shared" si="238"/>
        <v>7.6183758405543457E-4</v>
      </c>
      <c r="Y323" s="44">
        <f t="shared" si="239"/>
        <v>121</v>
      </c>
      <c r="Z323" s="45">
        <f t="shared" si="240"/>
        <v>2.6043908738699957E-3</v>
      </c>
      <c r="AA323" s="46">
        <f t="shared" si="242"/>
        <v>2.1437525514163554E-3</v>
      </c>
      <c r="AB323" s="183">
        <f>ROUND(+AA323*$AB$309,5)</f>
        <v>0.21437999999999999</v>
      </c>
      <c r="AC323" s="36">
        <v>314</v>
      </c>
      <c r="AD323" s="47" t="e">
        <f>VLOOKUP(B323,#REF!,3,FALSE)</f>
        <v>#REF!</v>
      </c>
      <c r="AE323" s="2" t="e">
        <f t="shared" si="241"/>
        <v>#REF!</v>
      </c>
    </row>
    <row r="324" spans="1:31" x14ac:dyDescent="0.2">
      <c r="A324" s="25">
        <v>23</v>
      </c>
      <c r="B324" s="38" t="s">
        <v>573</v>
      </c>
      <c r="C324" s="89" t="s">
        <v>574</v>
      </c>
      <c r="D324" s="28">
        <v>0</v>
      </c>
      <c r="E324" s="69">
        <v>34608</v>
      </c>
      <c r="F324" s="42">
        <v>0</v>
      </c>
      <c r="G324" s="77">
        <v>8.2481500000000008</v>
      </c>
      <c r="H324" s="42">
        <v>0</v>
      </c>
      <c r="I324" s="77">
        <v>0</v>
      </c>
      <c r="J324" s="41">
        <f>ROUND((+F324*G324+H324*I324)/1000,0)</f>
        <v>0</v>
      </c>
      <c r="K324" s="42">
        <v>0</v>
      </c>
      <c r="L324" s="77">
        <v>8.4558300000000006</v>
      </c>
      <c r="M324" s="42">
        <v>0</v>
      </c>
      <c r="N324" s="77">
        <v>0</v>
      </c>
      <c r="O324" s="41">
        <f>ROUND((+K324*L324+M324*N324)/1000,0)</f>
        <v>0</v>
      </c>
      <c r="P324" s="42">
        <v>0</v>
      </c>
      <c r="Q324" s="77">
        <v>9.4439899999999994</v>
      </c>
      <c r="R324" s="42">
        <v>0</v>
      </c>
      <c r="S324" s="77">
        <v>3.0037500000000001</v>
      </c>
      <c r="T324" s="41">
        <f>ROUND((+P324*Q324+R324*S324)/1000,0)</f>
        <v>0</v>
      </c>
      <c r="U324" s="42">
        <f t="shared" si="236"/>
        <v>0</v>
      </c>
      <c r="V324" s="43" t="s">
        <v>37</v>
      </c>
      <c r="W324" s="44">
        <f>IF(V324="yes",U324,"")</f>
        <v>0</v>
      </c>
      <c r="X324" s="45">
        <f>IF(V324="yes",W324/W$326,0)</f>
        <v>0</v>
      </c>
      <c r="Y324" s="44">
        <f>IF(V324="yes",D324,"")</f>
        <v>0</v>
      </c>
      <c r="Z324" s="45">
        <f t="shared" si="240"/>
        <v>0</v>
      </c>
      <c r="AA324" s="46">
        <f t="shared" si="242"/>
        <v>0</v>
      </c>
      <c r="AB324" s="183">
        <f>ROUND(+AA324*$AB$309,3)</f>
        <v>0</v>
      </c>
      <c r="AC324" s="36">
        <v>315</v>
      </c>
      <c r="AD324" s="47"/>
    </row>
    <row r="325" spans="1:31" x14ac:dyDescent="0.2">
      <c r="A325" s="25">
        <v>23</v>
      </c>
      <c r="B325" s="38" t="s">
        <v>575</v>
      </c>
      <c r="C325" s="39" t="s">
        <v>51</v>
      </c>
      <c r="D325" s="28">
        <v>7975</v>
      </c>
      <c r="E325" s="69">
        <v>32874</v>
      </c>
      <c r="F325" s="30"/>
      <c r="G325" s="50"/>
      <c r="H325" s="42"/>
      <c r="I325" s="50"/>
      <c r="J325" s="42">
        <v>6037835</v>
      </c>
      <c r="K325" s="42"/>
      <c r="L325" s="50"/>
      <c r="M325" s="42"/>
      <c r="N325" s="50"/>
      <c r="O325" s="42">
        <v>6583079</v>
      </c>
      <c r="P325" s="42"/>
      <c r="Q325" s="50"/>
      <c r="R325" s="42"/>
      <c r="S325" s="50"/>
      <c r="T325" s="42">
        <v>6881148</v>
      </c>
      <c r="U325" s="42">
        <f t="shared" si="236"/>
        <v>19502062</v>
      </c>
      <c r="V325" s="43" t="s">
        <v>37</v>
      </c>
      <c r="W325" s="44">
        <f t="shared" si="237"/>
        <v>19502062</v>
      </c>
      <c r="X325" s="45">
        <f t="shared" si="238"/>
        <v>0.44175077448277872</v>
      </c>
      <c r="Y325" s="44">
        <f t="shared" si="239"/>
        <v>7975</v>
      </c>
      <c r="Z325" s="45">
        <f t="shared" si="240"/>
        <v>0.17165303486870426</v>
      </c>
      <c r="AA325" s="46">
        <f t="shared" si="242"/>
        <v>0.23917746977222287</v>
      </c>
      <c r="AB325" s="183">
        <f>ROUND(+AA325*$AB$309,5)</f>
        <v>23.917750000000002</v>
      </c>
      <c r="AC325" s="36">
        <v>316</v>
      </c>
      <c r="AD325" s="47" t="e">
        <f>VLOOKUP(B325,#REF!,3,FALSE)</f>
        <v>#REF!</v>
      </c>
      <c r="AE325" s="2" t="e">
        <f t="shared" si="241"/>
        <v>#REF!</v>
      </c>
    </row>
    <row r="326" spans="1:31" x14ac:dyDescent="0.2">
      <c r="A326" s="25">
        <v>23</v>
      </c>
      <c r="B326" s="51" t="s">
        <v>576</v>
      </c>
      <c r="C326" s="52" t="s">
        <v>577</v>
      </c>
      <c r="D326" s="71">
        <f>SUBTOTAL(9,D310:D325)</f>
        <v>46460</v>
      </c>
      <c r="E326" s="69"/>
      <c r="F326" s="55"/>
      <c r="G326" s="56"/>
      <c r="H326" s="55"/>
      <c r="I326" s="56"/>
      <c r="J326" s="57">
        <f>SUBTOTAL(9,J310:J325)</f>
        <v>13907363.26193</v>
      </c>
      <c r="K326" s="58"/>
      <c r="L326" s="59"/>
      <c r="M326" s="58"/>
      <c r="N326" s="59"/>
      <c r="O326" s="57">
        <f>SUBTOTAL(9,O310:O325)</f>
        <v>14764305.09895</v>
      </c>
      <c r="P326" s="57"/>
      <c r="Q326" s="60"/>
      <c r="R326" s="57"/>
      <c r="S326" s="60"/>
      <c r="T326" s="57">
        <f>SUBTOTAL(9,T310:T325)</f>
        <v>15475536.213610001</v>
      </c>
      <c r="U326" s="57">
        <f>SUBTOTAL(9,U310:U325)</f>
        <v>44147205</v>
      </c>
      <c r="V326" s="43"/>
      <c r="W326" s="61">
        <f t="shared" ref="W326:AB326" si="247">SUBTOTAL(9,W310:W325)</f>
        <v>44147205</v>
      </c>
      <c r="X326" s="62">
        <f t="shared" si="247"/>
        <v>1.0000000000000002</v>
      </c>
      <c r="Y326" s="61">
        <f>SUBTOTAL(9,Y310:Y325)</f>
        <v>46460</v>
      </c>
      <c r="Z326" s="62">
        <f t="shared" si="247"/>
        <v>1</v>
      </c>
      <c r="AA326" s="63">
        <f t="shared" si="247"/>
        <v>1</v>
      </c>
      <c r="AB326" s="64">
        <f t="shared" si="247"/>
        <v>100.00001000000002</v>
      </c>
      <c r="AC326" s="36">
        <v>317</v>
      </c>
      <c r="AD326" s="47" t="e">
        <f>VLOOKUP(B326,#REF!,3,FALSE)</f>
        <v>#REF!</v>
      </c>
      <c r="AE326" s="2" t="e">
        <f t="shared" si="241"/>
        <v>#REF!</v>
      </c>
    </row>
    <row r="327" spans="1:31" ht="13.5" thickBot="1" x14ac:dyDescent="0.25">
      <c r="A327" s="25">
        <v>23</v>
      </c>
      <c r="B327" s="51"/>
      <c r="C327" s="52"/>
      <c r="D327" s="53" t="s">
        <v>54</v>
      </c>
      <c r="E327" s="54">
        <f>COUNTIF(E310:E325,"&gt;0.0")</f>
        <v>16</v>
      </c>
      <c r="F327" s="55"/>
      <c r="G327" s="56"/>
      <c r="H327" s="55"/>
      <c r="I327" s="56"/>
      <c r="J327" s="57"/>
      <c r="K327" s="58"/>
      <c r="L327" s="59"/>
      <c r="M327" s="58"/>
      <c r="N327" s="59"/>
      <c r="O327" s="57"/>
      <c r="P327" s="57"/>
      <c r="Q327" s="60"/>
      <c r="R327" s="57"/>
      <c r="S327" s="60"/>
      <c r="T327" s="57"/>
      <c r="U327" s="42"/>
      <c r="V327" s="43"/>
      <c r="W327" s="44"/>
      <c r="X327" s="45"/>
      <c r="Y327" s="44"/>
      <c r="Z327" s="45"/>
      <c r="AA327" s="46"/>
      <c r="AB327" s="183"/>
      <c r="AC327" s="36">
        <v>318</v>
      </c>
      <c r="AD327" s="47"/>
    </row>
    <row r="328" spans="1:31" ht="15.75" thickBot="1" x14ac:dyDescent="0.3">
      <c r="A328" s="25">
        <v>24</v>
      </c>
      <c r="B328" s="78" t="s">
        <v>578</v>
      </c>
      <c r="C328" s="52"/>
      <c r="D328" s="71"/>
      <c r="E328" s="69"/>
      <c r="F328" s="55"/>
      <c r="G328" s="56"/>
      <c r="H328" s="55"/>
      <c r="I328" s="56"/>
      <c r="J328" s="57"/>
      <c r="K328" s="58"/>
      <c r="L328" s="59"/>
      <c r="M328" s="58"/>
      <c r="N328" s="59"/>
      <c r="O328" s="57"/>
      <c r="P328" s="57"/>
      <c r="Q328" s="60"/>
      <c r="R328" s="57"/>
      <c r="S328" s="60"/>
      <c r="T328" s="57"/>
      <c r="U328" s="42"/>
      <c r="V328" s="43"/>
      <c r="W328" s="44"/>
      <c r="X328" s="45"/>
      <c r="Y328" s="44"/>
      <c r="Z328" s="45"/>
      <c r="AA328" s="46"/>
      <c r="AB328" s="184">
        <v>100</v>
      </c>
      <c r="AC328" s="36">
        <v>319</v>
      </c>
      <c r="AD328" s="47"/>
    </row>
    <row r="329" spans="1:31" x14ac:dyDescent="0.2">
      <c r="A329" s="25">
        <v>24</v>
      </c>
      <c r="B329" s="38" t="s">
        <v>579</v>
      </c>
      <c r="C329" s="96" t="s">
        <v>580</v>
      </c>
      <c r="D329" s="28">
        <v>8373</v>
      </c>
      <c r="E329" s="69">
        <v>36161</v>
      </c>
      <c r="F329" s="42">
        <v>107309667</v>
      </c>
      <c r="G329" s="50">
        <v>9.24634</v>
      </c>
      <c r="H329" s="42">
        <v>708316</v>
      </c>
      <c r="I329" s="50">
        <v>3.0037500000000001</v>
      </c>
      <c r="J329" s="41">
        <f t="shared" ref="J329:J334" si="248">ROUND((+F329*G329+H329*I329)/1000,0)</f>
        <v>994349</v>
      </c>
      <c r="K329" s="42">
        <v>109644395</v>
      </c>
      <c r="L329" s="50">
        <v>8.94374</v>
      </c>
      <c r="M329" s="42">
        <v>708676</v>
      </c>
      <c r="N329" s="50">
        <v>3.00278</v>
      </c>
      <c r="O329" s="41">
        <f>ROUND((+K329*L329+M329*N329)/1000,0)</f>
        <v>982759</v>
      </c>
      <c r="P329" s="42">
        <v>114472477</v>
      </c>
      <c r="Q329" s="50">
        <v>8.9758499999999994</v>
      </c>
      <c r="R329" s="42">
        <v>744806</v>
      </c>
      <c r="S329" s="50">
        <v>3.0034700000000001</v>
      </c>
      <c r="T329" s="41">
        <f t="shared" ref="T329:T334" si="249">ROUND((+P329*Q329+R329*S329)/1000,0)</f>
        <v>1029725</v>
      </c>
      <c r="U329" s="42">
        <f t="shared" ref="U329:U343" si="250">ROUND(+T329+O329+J329,0)</f>
        <v>3006833</v>
      </c>
      <c r="V329" s="43" t="s">
        <v>37</v>
      </c>
      <c r="W329" s="44">
        <f t="shared" ref="W329:W343" si="251">IF(V329="yes",U329,"")</f>
        <v>3006833</v>
      </c>
      <c r="X329" s="45">
        <f t="shared" ref="X329:X343" si="252">IF(V329="yes",W329/W$344,0)</f>
        <v>0.21253265918498845</v>
      </c>
      <c r="Y329" s="44">
        <f t="shared" ref="Y329:Y343" si="253">IF(V329="yes",D329,"")</f>
        <v>8373</v>
      </c>
      <c r="Z329" s="45">
        <f t="shared" ref="Z329:Z343" si="254">IF(V329="yes",Y329/Y$344,0)</f>
        <v>0.50668683812405446</v>
      </c>
      <c r="AA329" s="46">
        <f t="shared" ref="AA329:AA343" si="255">(X329*0.25+Z329*0.75)</f>
        <v>0.43314829338928801</v>
      </c>
      <c r="AB329" s="183">
        <f>ROUND(+AA329*$AB$328,3)</f>
        <v>43.314999999999998</v>
      </c>
      <c r="AC329" s="36">
        <v>320</v>
      </c>
      <c r="AD329" s="47" t="e">
        <f>VLOOKUP(B329,#REF!,3,FALSE)</f>
        <v>#REF!</v>
      </c>
      <c r="AE329" s="2" t="e">
        <f t="shared" ref="AE329:AE344" si="256">EXACT(D329,AD329)</f>
        <v>#REF!</v>
      </c>
    </row>
    <row r="330" spans="1:31" x14ac:dyDescent="0.2">
      <c r="A330" s="25">
        <v>24</v>
      </c>
      <c r="B330" s="38" t="s">
        <v>581</v>
      </c>
      <c r="C330" s="39" t="s">
        <v>582</v>
      </c>
      <c r="D330" s="28">
        <v>535</v>
      </c>
      <c r="E330" s="69">
        <v>36161</v>
      </c>
      <c r="F330" s="42">
        <v>6670592</v>
      </c>
      <c r="G330" s="50">
        <v>11.522970000000001</v>
      </c>
      <c r="H330" s="42">
        <v>26889</v>
      </c>
      <c r="I330" s="50">
        <v>0</v>
      </c>
      <c r="J330" s="41">
        <f t="shared" si="248"/>
        <v>76865</v>
      </c>
      <c r="K330" s="42">
        <v>6895321</v>
      </c>
      <c r="L330" s="50">
        <v>11.43341</v>
      </c>
      <c r="M330" s="42">
        <v>27133</v>
      </c>
      <c r="N330" s="50">
        <v>0</v>
      </c>
      <c r="O330" s="41">
        <f>ROUND((+K330*L330+M330*N330)/1000,0)</f>
        <v>78837</v>
      </c>
      <c r="P330" s="42">
        <v>7437203</v>
      </c>
      <c r="Q330" s="50">
        <v>14.120100000000001</v>
      </c>
      <c r="R330" s="42">
        <v>27745</v>
      </c>
      <c r="S330" s="50">
        <v>0</v>
      </c>
      <c r="T330" s="41">
        <f t="shared" si="249"/>
        <v>105014</v>
      </c>
      <c r="U330" s="42">
        <f t="shared" si="250"/>
        <v>260716</v>
      </c>
      <c r="V330" s="43" t="s">
        <v>37</v>
      </c>
      <c r="W330" s="44">
        <f t="shared" si="251"/>
        <v>260716</v>
      </c>
      <c r="X330" s="45">
        <f t="shared" si="252"/>
        <v>1.8428248184077217E-2</v>
      </c>
      <c r="Y330" s="44">
        <f t="shared" si="253"/>
        <v>535</v>
      </c>
      <c r="Z330" s="45">
        <f t="shared" si="254"/>
        <v>3.2375189107413008E-2</v>
      </c>
      <c r="AA330" s="46">
        <f t="shared" si="255"/>
        <v>2.8888453876579061E-2</v>
      </c>
      <c r="AB330" s="183">
        <f t="shared" ref="AB330:AB343" si="257">ROUND(+AA330*$AB$328,3)</f>
        <v>2.8889999999999998</v>
      </c>
      <c r="AC330" s="36">
        <v>321</v>
      </c>
      <c r="AD330" s="47" t="e">
        <f>VLOOKUP(B330,#REF!,3,FALSE)</f>
        <v>#REF!</v>
      </c>
      <c r="AE330" s="2" t="e">
        <f t="shared" si="256"/>
        <v>#REF!</v>
      </c>
    </row>
    <row r="331" spans="1:31" x14ac:dyDescent="0.2">
      <c r="A331" s="25">
        <v>24</v>
      </c>
      <c r="B331" s="38" t="s">
        <v>583</v>
      </c>
      <c r="C331" s="39" t="s">
        <v>584</v>
      </c>
      <c r="D331" s="28">
        <v>485</v>
      </c>
      <c r="E331" s="69">
        <v>36161</v>
      </c>
      <c r="F331" s="42">
        <v>4335974</v>
      </c>
      <c r="G331" s="50">
        <v>9.0651799999999998</v>
      </c>
      <c r="H331" s="42">
        <v>49298</v>
      </c>
      <c r="I331" s="50">
        <v>3.0021499999999999</v>
      </c>
      <c r="J331" s="41">
        <f t="shared" si="248"/>
        <v>39454</v>
      </c>
      <c r="K331" s="42">
        <v>4524478</v>
      </c>
      <c r="L331" s="50">
        <v>9.9744700000000002</v>
      </c>
      <c r="M331" s="42">
        <v>47453</v>
      </c>
      <c r="N331" s="50">
        <v>3.0037500000000001</v>
      </c>
      <c r="O331" s="41">
        <f>ROUND((+K331*L331+M331*N331)/1000,0)</f>
        <v>45272</v>
      </c>
      <c r="P331" s="42">
        <v>4724018</v>
      </c>
      <c r="Q331" s="50">
        <v>9.8358100000000004</v>
      </c>
      <c r="R331" s="42">
        <v>53526</v>
      </c>
      <c r="S331" s="50">
        <v>2.7089599999999998</v>
      </c>
      <c r="T331" s="41">
        <f t="shared" si="249"/>
        <v>46610</v>
      </c>
      <c r="U331" s="42">
        <f t="shared" si="250"/>
        <v>131336</v>
      </c>
      <c r="V331" s="43" t="s">
        <v>37</v>
      </c>
      <c r="W331" s="44">
        <f t="shared" si="251"/>
        <v>131336</v>
      </c>
      <c r="X331" s="45">
        <f t="shared" si="252"/>
        <v>9.2832522879453712E-3</v>
      </c>
      <c r="Y331" s="44">
        <f t="shared" si="253"/>
        <v>485</v>
      </c>
      <c r="Z331" s="45">
        <f t="shared" si="254"/>
        <v>2.9349470499243569E-2</v>
      </c>
      <c r="AA331" s="46">
        <f t="shared" si="255"/>
        <v>2.433291594641902E-2</v>
      </c>
      <c r="AB331" s="183">
        <f t="shared" si="257"/>
        <v>2.4329999999999998</v>
      </c>
      <c r="AC331" s="36">
        <v>322</v>
      </c>
      <c r="AD331" s="47" t="e">
        <f>VLOOKUP(B331,#REF!,3,FALSE)</f>
        <v>#REF!</v>
      </c>
      <c r="AE331" s="2" t="e">
        <f t="shared" si="256"/>
        <v>#REF!</v>
      </c>
    </row>
    <row r="332" spans="1:31" x14ac:dyDescent="0.2">
      <c r="A332" s="25">
        <v>24</v>
      </c>
      <c r="B332" s="38" t="s">
        <v>585</v>
      </c>
      <c r="C332" s="39" t="s">
        <v>586</v>
      </c>
      <c r="D332" s="28">
        <v>775</v>
      </c>
      <c r="E332" s="69">
        <v>36161</v>
      </c>
      <c r="F332" s="42">
        <v>8332062</v>
      </c>
      <c r="G332" s="50">
        <v>10.22156</v>
      </c>
      <c r="H332" s="42">
        <v>116672</v>
      </c>
      <c r="I332" s="50">
        <v>2.99986</v>
      </c>
      <c r="J332" s="41">
        <f t="shared" si="248"/>
        <v>85517</v>
      </c>
      <c r="K332" s="42">
        <v>8258525</v>
      </c>
      <c r="L332" s="50">
        <v>10.89602</v>
      </c>
      <c r="M332" s="42">
        <v>118715</v>
      </c>
      <c r="N332" s="50">
        <v>2.99878</v>
      </c>
      <c r="O332" s="41">
        <f>ROUNDUP((+K332*L332+M332*N332)/1000,0)</f>
        <v>90342</v>
      </c>
      <c r="P332" s="42">
        <v>8553624</v>
      </c>
      <c r="Q332" s="50">
        <v>9.95688</v>
      </c>
      <c r="R332" s="42">
        <v>143319</v>
      </c>
      <c r="S332" s="50">
        <v>3.0037500000000001</v>
      </c>
      <c r="T332" s="41">
        <f t="shared" si="249"/>
        <v>85598</v>
      </c>
      <c r="U332" s="42">
        <f t="shared" si="250"/>
        <v>261457</v>
      </c>
      <c r="V332" s="43" t="s">
        <v>37</v>
      </c>
      <c r="W332" s="44">
        <f t="shared" si="251"/>
        <v>261457</v>
      </c>
      <c r="X332" s="45">
        <f t="shared" si="252"/>
        <v>1.8480624455209028E-2</v>
      </c>
      <c r="Y332" s="44">
        <f t="shared" si="253"/>
        <v>775</v>
      </c>
      <c r="Z332" s="45">
        <f t="shared" si="254"/>
        <v>4.6898638426626324E-2</v>
      </c>
      <c r="AA332" s="46">
        <f t="shared" si="255"/>
        <v>3.9794134933771999E-2</v>
      </c>
      <c r="AB332" s="183">
        <f t="shared" si="257"/>
        <v>3.9790000000000001</v>
      </c>
      <c r="AC332" s="36">
        <v>323</v>
      </c>
      <c r="AD332" s="47" t="e">
        <f>VLOOKUP(B332,#REF!,3,FALSE)</f>
        <v>#REF!</v>
      </c>
      <c r="AE332" s="2" t="e">
        <f t="shared" si="256"/>
        <v>#REF!</v>
      </c>
    </row>
    <row r="333" spans="1:31" x14ac:dyDescent="0.2">
      <c r="A333" s="25">
        <v>24</v>
      </c>
      <c r="B333" s="38" t="s">
        <v>587</v>
      </c>
      <c r="C333" s="39" t="s">
        <v>588</v>
      </c>
      <c r="D333" s="28">
        <v>830</v>
      </c>
      <c r="E333" s="69">
        <v>36161</v>
      </c>
      <c r="F333" s="42">
        <v>10759097</v>
      </c>
      <c r="G333" s="50">
        <v>10.8248</v>
      </c>
      <c r="H333" s="42">
        <v>279691</v>
      </c>
      <c r="I333" s="50">
        <v>2.8603000000000001</v>
      </c>
      <c r="J333" s="41">
        <f t="shared" si="248"/>
        <v>117265</v>
      </c>
      <c r="K333" s="42">
        <v>11390114</v>
      </c>
      <c r="L333" s="50">
        <v>10.49164</v>
      </c>
      <c r="M333" s="42">
        <v>281702</v>
      </c>
      <c r="N333" s="50">
        <v>2.83988</v>
      </c>
      <c r="O333" s="41">
        <f>ROUND((+K333*L333+M333*N333)/1000,0)</f>
        <v>120301</v>
      </c>
      <c r="P333" s="42">
        <v>11865448</v>
      </c>
      <c r="Q333" s="50">
        <v>10.332190000000001</v>
      </c>
      <c r="R333" s="42">
        <v>292970</v>
      </c>
      <c r="S333" s="50">
        <v>2.8193999999999999</v>
      </c>
      <c r="T333" s="41">
        <f t="shared" si="249"/>
        <v>123422</v>
      </c>
      <c r="U333" s="42">
        <f t="shared" si="250"/>
        <v>360988</v>
      </c>
      <c r="V333" s="43" t="s">
        <v>37</v>
      </c>
      <c r="W333" s="44">
        <f t="shared" si="251"/>
        <v>360988</v>
      </c>
      <c r="X333" s="45">
        <f t="shared" si="252"/>
        <v>2.5515796711646645E-2</v>
      </c>
      <c r="Y333" s="44">
        <f t="shared" si="253"/>
        <v>830</v>
      </c>
      <c r="Z333" s="45">
        <f t="shared" si="254"/>
        <v>5.0226928895612706E-2</v>
      </c>
      <c r="AA333" s="46">
        <f t="shared" si="255"/>
        <v>4.4049145849621191E-2</v>
      </c>
      <c r="AB333" s="183">
        <f t="shared" si="257"/>
        <v>4.4050000000000002</v>
      </c>
      <c r="AC333" s="36">
        <v>324</v>
      </c>
      <c r="AD333" s="47" t="e">
        <f>VLOOKUP(B333,#REF!,3,FALSE)</f>
        <v>#REF!</v>
      </c>
      <c r="AE333" s="2" t="e">
        <f t="shared" si="256"/>
        <v>#REF!</v>
      </c>
    </row>
    <row r="334" spans="1:31" x14ac:dyDescent="0.2">
      <c r="A334" s="25">
        <v>24</v>
      </c>
      <c r="B334" s="38" t="s">
        <v>589</v>
      </c>
      <c r="C334" s="39" t="s">
        <v>590</v>
      </c>
      <c r="D334" s="28">
        <v>396</v>
      </c>
      <c r="E334" s="69">
        <v>36161</v>
      </c>
      <c r="F334" s="42">
        <v>4891075</v>
      </c>
      <c r="G334" s="50">
        <v>9.4639199999999999</v>
      </c>
      <c r="H334" s="42">
        <v>556215</v>
      </c>
      <c r="I334" s="50">
        <v>3.0037500000000001</v>
      </c>
      <c r="J334" s="41">
        <f t="shared" si="248"/>
        <v>47959</v>
      </c>
      <c r="K334" s="42">
        <v>4922252</v>
      </c>
      <c r="L334" s="50">
        <v>8.9126399999999997</v>
      </c>
      <c r="M334" s="42">
        <v>551602</v>
      </c>
      <c r="N334" s="50">
        <v>3.0021599999999999</v>
      </c>
      <c r="O334" s="41">
        <f>ROUND((+K334*L334+M334*N334)/1000,0)</f>
        <v>45526</v>
      </c>
      <c r="P334" s="42">
        <v>5303158</v>
      </c>
      <c r="Q334" s="50">
        <v>9.9668100000000006</v>
      </c>
      <c r="R334" s="42">
        <v>600294</v>
      </c>
      <c r="S334" s="50">
        <v>3.00353</v>
      </c>
      <c r="T334" s="41">
        <f t="shared" si="249"/>
        <v>54659</v>
      </c>
      <c r="U334" s="42">
        <f t="shared" si="250"/>
        <v>148144</v>
      </c>
      <c r="V334" s="43" t="s">
        <v>37</v>
      </c>
      <c r="W334" s="44">
        <f t="shared" si="251"/>
        <v>148144</v>
      </c>
      <c r="X334" s="45">
        <f t="shared" si="252"/>
        <v>1.0471295965655868E-2</v>
      </c>
      <c r="Y334" s="44">
        <f t="shared" si="253"/>
        <v>396</v>
      </c>
      <c r="Z334" s="45">
        <f t="shared" si="254"/>
        <v>2.3963691376701967E-2</v>
      </c>
      <c r="AA334" s="46">
        <f t="shared" si="255"/>
        <v>2.0590592523940441E-2</v>
      </c>
      <c r="AB334" s="183">
        <f t="shared" si="257"/>
        <v>2.0590000000000002</v>
      </c>
      <c r="AC334" s="36">
        <v>325</v>
      </c>
      <c r="AD334" s="47" t="e">
        <f>VLOOKUP(B334,#REF!,3,FALSE)</f>
        <v>#REF!</v>
      </c>
      <c r="AE334" s="2" t="e">
        <f t="shared" si="256"/>
        <v>#REF!</v>
      </c>
    </row>
    <row r="335" spans="1:31" x14ac:dyDescent="0.2">
      <c r="A335" s="25">
        <v>24</v>
      </c>
      <c r="B335" s="38" t="s">
        <v>591</v>
      </c>
      <c r="C335" s="39" t="s">
        <v>592</v>
      </c>
      <c r="D335" s="28">
        <v>97</v>
      </c>
      <c r="E335" s="69">
        <v>36161</v>
      </c>
      <c r="F335" s="42">
        <v>680987</v>
      </c>
      <c r="G335" s="50">
        <v>8.1</v>
      </c>
      <c r="H335" s="42">
        <v>117685</v>
      </c>
      <c r="I335" s="50">
        <v>3.0037500000000001</v>
      </c>
      <c r="J335" s="41">
        <f>ROUND((+F335*G335+H335*I335)/1000,5)</f>
        <v>5869.4910200000004</v>
      </c>
      <c r="K335" s="42">
        <v>712367</v>
      </c>
      <c r="L335" s="50">
        <v>8.0997599999999998</v>
      </c>
      <c r="M335" s="42">
        <v>120233</v>
      </c>
      <c r="N335" s="50">
        <v>3.0024999999999999</v>
      </c>
      <c r="O335" s="41">
        <f>ROUND((+K335*L335+M335*N335)/1000,5)</f>
        <v>6131.0013099999996</v>
      </c>
      <c r="P335" s="42">
        <v>773661</v>
      </c>
      <c r="Q335" s="50">
        <v>8.1</v>
      </c>
      <c r="R335" s="42">
        <v>124670</v>
      </c>
      <c r="S335" s="50">
        <v>3.0037500000000001</v>
      </c>
      <c r="T335" s="41">
        <f>ROUND((+P335*Q335+R335*S335)/1000,5)</f>
        <v>6641.1316100000004</v>
      </c>
      <c r="U335" s="42">
        <f t="shared" si="250"/>
        <v>18642</v>
      </c>
      <c r="V335" s="43" t="s">
        <v>37</v>
      </c>
      <c r="W335" s="44">
        <f t="shared" si="251"/>
        <v>18642</v>
      </c>
      <c r="X335" s="45">
        <f t="shared" si="252"/>
        <v>1.3176767158424012E-3</v>
      </c>
      <c r="Y335" s="44">
        <f t="shared" si="253"/>
        <v>97</v>
      </c>
      <c r="Z335" s="45">
        <f t="shared" si="254"/>
        <v>5.869894099848714E-3</v>
      </c>
      <c r="AA335" s="46">
        <f t="shared" si="255"/>
        <v>4.7318397538471356E-3</v>
      </c>
      <c r="AB335" s="183">
        <f t="shared" si="257"/>
        <v>0.47299999999999998</v>
      </c>
      <c r="AC335" s="36">
        <v>326</v>
      </c>
      <c r="AD335" s="47" t="e">
        <f>VLOOKUP(B335,#REF!,3,FALSE)</f>
        <v>#REF!</v>
      </c>
      <c r="AE335" s="2" t="e">
        <f t="shared" si="256"/>
        <v>#REF!</v>
      </c>
    </row>
    <row r="336" spans="1:31" x14ac:dyDescent="0.2">
      <c r="A336" s="25">
        <v>24</v>
      </c>
      <c r="B336" s="38" t="s">
        <v>593</v>
      </c>
      <c r="C336" s="39" t="s">
        <v>594</v>
      </c>
      <c r="D336" s="28">
        <v>33</v>
      </c>
      <c r="E336" s="69">
        <v>36161</v>
      </c>
      <c r="F336" s="42">
        <v>942902</v>
      </c>
      <c r="G336" s="50">
        <v>6.8257399999999997</v>
      </c>
      <c r="H336" s="42">
        <v>92576</v>
      </c>
      <c r="I336" s="50">
        <v>3.0037500000000001</v>
      </c>
      <c r="J336" s="41">
        <f t="shared" ref="J336:J342" si="258">ROUND((+F336*G336+H336*I336)/1000,0)</f>
        <v>6714</v>
      </c>
      <c r="K336" s="42">
        <v>954733</v>
      </c>
      <c r="L336" s="50">
        <v>8.0996500000000005</v>
      </c>
      <c r="M336" s="42">
        <v>87752</v>
      </c>
      <c r="N336" s="50">
        <v>2.99708</v>
      </c>
      <c r="O336" s="41">
        <f t="shared" ref="O336:O341" si="259">ROUND((+K336*L336+M336*N336)/1000,0)</f>
        <v>7996</v>
      </c>
      <c r="P336" s="42">
        <v>993034</v>
      </c>
      <c r="Q336" s="50">
        <v>8.0349699999999995</v>
      </c>
      <c r="R336" s="42">
        <v>82165</v>
      </c>
      <c r="S336" s="50">
        <v>2.9939800000000001</v>
      </c>
      <c r="T336" s="41">
        <f t="shared" ref="T336:T341" si="260">ROUND((+P336*Q336+R336*S336)/1000,0)</f>
        <v>8225</v>
      </c>
      <c r="U336" s="42">
        <f t="shared" si="250"/>
        <v>22935</v>
      </c>
      <c r="V336" s="43" t="s">
        <v>37</v>
      </c>
      <c r="W336" s="44">
        <f t="shared" si="251"/>
        <v>22935</v>
      </c>
      <c r="X336" s="45">
        <f t="shared" si="252"/>
        <v>1.6211198089177918E-3</v>
      </c>
      <c r="Y336" s="44">
        <f t="shared" si="253"/>
        <v>33</v>
      </c>
      <c r="Z336" s="45">
        <f t="shared" si="254"/>
        <v>1.9969742813918307E-3</v>
      </c>
      <c r="AA336" s="46">
        <f t="shared" si="255"/>
        <v>1.9030106632733212E-3</v>
      </c>
      <c r="AB336" s="183">
        <f t="shared" si="257"/>
        <v>0.19</v>
      </c>
      <c r="AC336" s="36">
        <v>327</v>
      </c>
      <c r="AD336" s="47" t="e">
        <f>VLOOKUP(B336,#REF!,3,FALSE)</f>
        <v>#REF!</v>
      </c>
      <c r="AE336" s="2" t="e">
        <f t="shared" si="256"/>
        <v>#REF!</v>
      </c>
    </row>
    <row r="337" spans="1:57" x14ac:dyDescent="0.2">
      <c r="A337" s="25">
        <v>24</v>
      </c>
      <c r="B337" s="38" t="s">
        <v>595</v>
      </c>
      <c r="C337" s="39" t="s">
        <v>596</v>
      </c>
      <c r="D337" s="28">
        <v>34</v>
      </c>
      <c r="E337" s="69">
        <v>36161</v>
      </c>
      <c r="F337" s="42">
        <v>426118</v>
      </c>
      <c r="G337" s="50">
        <v>8.2619199999999999</v>
      </c>
      <c r="H337" s="42">
        <v>77983</v>
      </c>
      <c r="I337" s="50">
        <v>3.0006499999999998</v>
      </c>
      <c r="J337" s="41">
        <f t="shared" si="258"/>
        <v>3755</v>
      </c>
      <c r="K337" s="42">
        <v>441011</v>
      </c>
      <c r="L337" s="50">
        <v>8.2564499999999992</v>
      </c>
      <c r="M337" s="42">
        <v>79916</v>
      </c>
      <c r="N337" s="50">
        <v>3.0031500000000002</v>
      </c>
      <c r="O337" s="41">
        <f t="shared" si="259"/>
        <v>3881</v>
      </c>
      <c r="P337" s="42">
        <v>471892</v>
      </c>
      <c r="Q337" s="50">
        <v>8.0844799999999992</v>
      </c>
      <c r="R337" s="42">
        <v>78171</v>
      </c>
      <c r="S337" s="50">
        <v>2.9934400000000001</v>
      </c>
      <c r="T337" s="41">
        <f t="shared" si="260"/>
        <v>4049</v>
      </c>
      <c r="U337" s="42">
        <f t="shared" si="250"/>
        <v>11685</v>
      </c>
      <c r="V337" s="43" t="s">
        <v>37</v>
      </c>
      <c r="W337" s="44">
        <f t="shared" si="251"/>
        <v>11685</v>
      </c>
      <c r="X337" s="45">
        <f t="shared" si="252"/>
        <v>8.2593350630932622E-4</v>
      </c>
      <c r="Y337" s="44">
        <f t="shared" si="253"/>
        <v>34</v>
      </c>
      <c r="Z337" s="45">
        <f t="shared" si="254"/>
        <v>2.0574886535552192E-3</v>
      </c>
      <c r="AA337" s="46">
        <f t="shared" si="255"/>
        <v>1.7495998667437459E-3</v>
      </c>
      <c r="AB337" s="183">
        <f t="shared" si="257"/>
        <v>0.17499999999999999</v>
      </c>
      <c r="AC337" s="36">
        <v>328</v>
      </c>
      <c r="AD337" s="47" t="e">
        <f>VLOOKUP(B337,#REF!,3,FALSE)</f>
        <v>#REF!</v>
      </c>
      <c r="AE337" s="2" t="e">
        <f t="shared" si="256"/>
        <v>#REF!</v>
      </c>
    </row>
    <row r="338" spans="1:57" x14ac:dyDescent="0.2">
      <c r="A338" s="25">
        <v>24</v>
      </c>
      <c r="B338" s="38" t="s">
        <v>597</v>
      </c>
      <c r="C338" s="39" t="s">
        <v>598</v>
      </c>
      <c r="D338" s="49">
        <v>250</v>
      </c>
      <c r="E338" s="69">
        <v>36161</v>
      </c>
      <c r="F338" s="42">
        <v>2192607</v>
      </c>
      <c r="G338" s="50">
        <v>9.1234400000000004</v>
      </c>
      <c r="H338" s="42">
        <v>46220</v>
      </c>
      <c r="I338" s="50">
        <v>3.0037500000000001</v>
      </c>
      <c r="J338" s="41">
        <f t="shared" si="258"/>
        <v>20143</v>
      </c>
      <c r="K338" s="42">
        <v>2197774</v>
      </c>
      <c r="L338" s="50">
        <v>8.1</v>
      </c>
      <c r="M338" s="42">
        <v>47243</v>
      </c>
      <c r="N338" s="50">
        <v>0</v>
      </c>
      <c r="O338" s="41">
        <f t="shared" si="259"/>
        <v>17802</v>
      </c>
      <c r="P338" s="42">
        <v>2294461</v>
      </c>
      <c r="Q338" s="50">
        <v>8.1</v>
      </c>
      <c r="R338" s="42">
        <v>49155</v>
      </c>
      <c r="S338" s="50">
        <v>2.9905400000000002</v>
      </c>
      <c r="T338" s="41">
        <f t="shared" si="260"/>
        <v>18732</v>
      </c>
      <c r="U338" s="42">
        <f t="shared" si="250"/>
        <v>56677</v>
      </c>
      <c r="V338" s="43" t="s">
        <v>37</v>
      </c>
      <c r="W338" s="44">
        <f t="shared" si="251"/>
        <v>56677</v>
      </c>
      <c r="X338" s="45">
        <f t="shared" si="252"/>
        <v>4.0061132509280001E-3</v>
      </c>
      <c r="Y338" s="44">
        <f t="shared" si="253"/>
        <v>250</v>
      </c>
      <c r="Z338" s="45">
        <f t="shared" si="254"/>
        <v>1.5128593040847202E-2</v>
      </c>
      <c r="AA338" s="46">
        <f t="shared" si="255"/>
        <v>1.2347973093367401E-2</v>
      </c>
      <c r="AB338" s="183">
        <f t="shared" si="257"/>
        <v>1.2350000000000001</v>
      </c>
      <c r="AC338" s="36">
        <v>329</v>
      </c>
      <c r="AD338" s="47" t="e">
        <f>VLOOKUP(B338,#REF!,3,FALSE)</f>
        <v>#REF!</v>
      </c>
      <c r="AE338" s="2" t="e">
        <f t="shared" si="256"/>
        <v>#REF!</v>
      </c>
    </row>
    <row r="339" spans="1:57" x14ac:dyDescent="0.2">
      <c r="A339" s="25">
        <v>24</v>
      </c>
      <c r="B339" s="38" t="s">
        <v>599</v>
      </c>
      <c r="C339" s="39" t="s">
        <v>600</v>
      </c>
      <c r="D339" s="28">
        <v>267</v>
      </c>
      <c r="E339" s="69">
        <v>36161</v>
      </c>
      <c r="F339" s="42">
        <v>3635575</v>
      </c>
      <c r="G339" s="50">
        <v>8.0273400000000006</v>
      </c>
      <c r="H339" s="42">
        <v>39614</v>
      </c>
      <c r="I339" s="50">
        <v>0</v>
      </c>
      <c r="J339" s="41">
        <f t="shared" si="258"/>
        <v>29184</v>
      </c>
      <c r="K339" s="42">
        <v>3577664</v>
      </c>
      <c r="L339" s="50">
        <v>8.0261899999999997</v>
      </c>
      <c r="M339" s="42">
        <v>39809</v>
      </c>
      <c r="N339" s="50">
        <v>2.9892699999999999</v>
      </c>
      <c r="O339" s="41">
        <f t="shared" si="259"/>
        <v>28834</v>
      </c>
      <c r="P339" s="42">
        <v>3701724</v>
      </c>
      <c r="Q339" s="50">
        <v>8.0500299999999996</v>
      </c>
      <c r="R339" s="42">
        <v>41893</v>
      </c>
      <c r="S339" s="50">
        <v>0</v>
      </c>
      <c r="T339" s="41">
        <f t="shared" si="260"/>
        <v>29799</v>
      </c>
      <c r="U339" s="42">
        <f t="shared" si="250"/>
        <v>87817</v>
      </c>
      <c r="V339" s="43" t="s">
        <v>37</v>
      </c>
      <c r="W339" s="44">
        <f t="shared" si="251"/>
        <v>87817</v>
      </c>
      <c r="X339" s="45">
        <f t="shared" si="252"/>
        <v>6.2071889365482328E-3</v>
      </c>
      <c r="Y339" s="44">
        <f t="shared" si="253"/>
        <v>267</v>
      </c>
      <c r="Z339" s="45">
        <f t="shared" si="254"/>
        <v>1.615733736762481E-2</v>
      </c>
      <c r="AA339" s="46">
        <f t="shared" si="255"/>
        <v>1.3669800259855664E-2</v>
      </c>
      <c r="AB339" s="183">
        <f t="shared" si="257"/>
        <v>1.367</v>
      </c>
      <c r="AC339" s="36">
        <v>330</v>
      </c>
      <c r="AD339" s="47" t="e">
        <f>VLOOKUP(B339,#REF!,3,FALSE)</f>
        <v>#REF!</v>
      </c>
      <c r="AE339" s="2" t="e">
        <f t="shared" si="256"/>
        <v>#REF!</v>
      </c>
    </row>
    <row r="340" spans="1:57" x14ac:dyDescent="0.2">
      <c r="A340" s="25">
        <v>24</v>
      </c>
      <c r="B340" s="38" t="s">
        <v>601</v>
      </c>
      <c r="C340" s="39" t="s">
        <v>602</v>
      </c>
      <c r="D340" s="28">
        <v>109</v>
      </c>
      <c r="E340" s="69">
        <v>36161</v>
      </c>
      <c r="F340" s="42">
        <v>1171544</v>
      </c>
      <c r="G340" s="50">
        <v>7.7137500000000001</v>
      </c>
      <c r="H340" s="42">
        <v>56704</v>
      </c>
      <c r="I340" s="50">
        <v>2.9980199999999999</v>
      </c>
      <c r="J340" s="41">
        <f t="shared" si="258"/>
        <v>9207</v>
      </c>
      <c r="K340" s="42">
        <v>1208006</v>
      </c>
      <c r="L340" s="50">
        <v>8.9949899999999996</v>
      </c>
      <c r="M340" s="42">
        <v>57964</v>
      </c>
      <c r="N340" s="50">
        <v>3.0018600000000002</v>
      </c>
      <c r="O340" s="41">
        <f t="shared" si="259"/>
        <v>11040</v>
      </c>
      <c r="P340" s="42">
        <v>1256721</v>
      </c>
      <c r="Q340" s="50">
        <v>8.9271999999999991</v>
      </c>
      <c r="R340" s="42">
        <v>60305</v>
      </c>
      <c r="S340" s="50">
        <v>3.0014099999999999</v>
      </c>
      <c r="T340" s="41">
        <f t="shared" si="260"/>
        <v>11400</v>
      </c>
      <c r="U340" s="42">
        <f t="shared" si="250"/>
        <v>31647</v>
      </c>
      <c r="V340" s="43" t="s">
        <v>37</v>
      </c>
      <c r="W340" s="44">
        <f t="shared" si="251"/>
        <v>31647</v>
      </c>
      <c r="X340" s="45">
        <f t="shared" si="252"/>
        <v>2.2369120816577875E-3</v>
      </c>
      <c r="Y340" s="44">
        <f t="shared" si="253"/>
        <v>109</v>
      </c>
      <c r="Z340" s="45">
        <f t="shared" si="254"/>
        <v>6.5960665658093796E-3</v>
      </c>
      <c r="AA340" s="46">
        <f t="shared" si="255"/>
        <v>5.5062779447714819E-3</v>
      </c>
      <c r="AB340" s="183">
        <f t="shared" si="257"/>
        <v>0.55100000000000005</v>
      </c>
      <c r="AC340" s="36">
        <v>331</v>
      </c>
      <c r="AD340" s="47" t="e">
        <f>VLOOKUP(B340,#REF!,3,FALSE)</f>
        <v>#REF!</v>
      </c>
      <c r="AE340" s="2" t="e">
        <f t="shared" si="256"/>
        <v>#REF!</v>
      </c>
      <c r="BB340" s="166"/>
    </row>
    <row r="341" spans="1:57" x14ac:dyDescent="0.2">
      <c r="A341" s="25">
        <v>24</v>
      </c>
      <c r="B341" s="38" t="s">
        <v>603</v>
      </c>
      <c r="C341" s="39" t="s">
        <v>604</v>
      </c>
      <c r="D341" s="28">
        <v>285</v>
      </c>
      <c r="E341" s="69">
        <v>36161</v>
      </c>
      <c r="F341" s="42">
        <v>3858393</v>
      </c>
      <c r="G341" s="50">
        <v>8.8443500000000004</v>
      </c>
      <c r="H341" s="42">
        <v>124444</v>
      </c>
      <c r="I341" s="50">
        <v>3.0037500000000001</v>
      </c>
      <c r="J341" s="41">
        <f t="shared" si="258"/>
        <v>34499</v>
      </c>
      <c r="K341" s="42">
        <v>4124518</v>
      </c>
      <c r="L341" s="50">
        <v>9.3716699999999999</v>
      </c>
      <c r="M341" s="42">
        <v>125423</v>
      </c>
      <c r="N341" s="50">
        <v>3.0037500000000001</v>
      </c>
      <c r="O341" s="41">
        <f t="shared" si="259"/>
        <v>39030</v>
      </c>
      <c r="P341" s="42">
        <v>4295021</v>
      </c>
      <c r="Q341" s="50">
        <v>9.6115200000000005</v>
      </c>
      <c r="R341" s="42">
        <v>136890</v>
      </c>
      <c r="S341" s="50">
        <v>3.0024099999999998</v>
      </c>
      <c r="T341" s="41">
        <f t="shared" si="260"/>
        <v>41693</v>
      </c>
      <c r="U341" s="42">
        <f t="shared" si="250"/>
        <v>115222</v>
      </c>
      <c r="V341" s="43" t="s">
        <v>37</v>
      </c>
      <c r="W341" s="44">
        <f t="shared" si="251"/>
        <v>115222</v>
      </c>
      <c r="X341" s="45">
        <f t="shared" si="252"/>
        <v>8.1442627697024539E-3</v>
      </c>
      <c r="Y341" s="44">
        <f t="shared" si="253"/>
        <v>285</v>
      </c>
      <c r="Z341" s="45">
        <f t="shared" si="254"/>
        <v>1.7246596066565808E-2</v>
      </c>
      <c r="AA341" s="46">
        <f t="shared" si="255"/>
        <v>1.4971012742349969E-2</v>
      </c>
      <c r="AB341" s="183">
        <f t="shared" si="257"/>
        <v>1.4970000000000001</v>
      </c>
      <c r="AC341" s="36">
        <v>332</v>
      </c>
      <c r="AD341" s="47" t="e">
        <f>VLOOKUP(B341,#REF!,3,FALSE)</f>
        <v>#REF!</v>
      </c>
      <c r="AE341" s="2" t="e">
        <f t="shared" si="256"/>
        <v>#REF!</v>
      </c>
    </row>
    <row r="342" spans="1:57" x14ac:dyDescent="0.2">
      <c r="A342" s="25">
        <v>24</v>
      </c>
      <c r="B342" s="38" t="s">
        <v>605</v>
      </c>
      <c r="C342" s="97" t="s">
        <v>606</v>
      </c>
      <c r="D342" s="28">
        <v>0</v>
      </c>
      <c r="E342" s="69"/>
      <c r="F342" s="42">
        <v>0</v>
      </c>
      <c r="G342" s="77">
        <v>9.5208600000000008</v>
      </c>
      <c r="H342" s="42">
        <v>0</v>
      </c>
      <c r="I342" s="77">
        <v>2.9901200000000001</v>
      </c>
      <c r="J342" s="41">
        <f t="shared" si="258"/>
        <v>0</v>
      </c>
      <c r="K342" s="42">
        <v>0</v>
      </c>
      <c r="L342" s="77">
        <v>10.32316</v>
      </c>
      <c r="M342" s="42">
        <v>0</v>
      </c>
      <c r="N342" s="77">
        <v>2.9974699999999999</v>
      </c>
      <c r="O342" s="41">
        <f>ROUND((+K342*L342+M342*N342)/1000,0)</f>
        <v>0</v>
      </c>
      <c r="P342" s="42">
        <v>0</v>
      </c>
      <c r="Q342" s="77">
        <v>11.368729999999999</v>
      </c>
      <c r="R342" s="42">
        <v>0</v>
      </c>
      <c r="S342" s="77">
        <v>2.9986199999999998</v>
      </c>
      <c r="T342" s="41">
        <f>ROUND((+P342*Q342+R342*S342)/1000,0)</f>
        <v>0</v>
      </c>
      <c r="U342" s="42">
        <f t="shared" si="250"/>
        <v>0</v>
      </c>
      <c r="V342" s="43" t="s">
        <v>154</v>
      </c>
      <c r="W342" s="44" t="str">
        <f>IF(V342="yes",U342,"")</f>
        <v/>
      </c>
      <c r="X342" s="45">
        <f>IF(V342="yes",W342/W$344,0)</f>
        <v>0</v>
      </c>
      <c r="Y342" s="44" t="str">
        <f>IF(V342="yes",D342,"")</f>
        <v/>
      </c>
      <c r="Z342" s="45">
        <f>IF(V342="yes",Y342/Y$344,0)</f>
        <v>0</v>
      </c>
      <c r="AA342" s="46">
        <f>(X342*0.25+Z342*0.75)</f>
        <v>0</v>
      </c>
      <c r="AB342" s="183">
        <f t="shared" si="257"/>
        <v>0</v>
      </c>
      <c r="AC342" s="36">
        <v>333</v>
      </c>
      <c r="AD342" s="47"/>
    </row>
    <row r="343" spans="1:57" x14ac:dyDescent="0.2">
      <c r="A343" s="25">
        <v>24</v>
      </c>
      <c r="B343" s="38" t="s">
        <v>607</v>
      </c>
      <c r="C343" s="39" t="s">
        <v>51</v>
      </c>
      <c r="D343" s="28">
        <v>4056</v>
      </c>
      <c r="E343" s="69">
        <v>36161</v>
      </c>
      <c r="F343" s="30"/>
      <c r="G343" s="50"/>
      <c r="H343" s="42"/>
      <c r="I343" s="50"/>
      <c r="J343" s="42">
        <v>2779737</v>
      </c>
      <c r="K343" s="42"/>
      <c r="L343" s="50"/>
      <c r="M343" s="42"/>
      <c r="N343" s="50"/>
      <c r="O343" s="42">
        <v>3071047</v>
      </c>
      <c r="P343" s="42"/>
      <c r="Q343" s="50"/>
      <c r="R343" s="42"/>
      <c r="S343" s="50"/>
      <c r="T343" s="42">
        <v>3782745</v>
      </c>
      <c r="U343" s="42">
        <f t="shared" si="250"/>
        <v>9633529</v>
      </c>
      <c r="V343" s="43" t="s">
        <v>37</v>
      </c>
      <c r="W343" s="44">
        <f t="shared" si="251"/>
        <v>9633529</v>
      </c>
      <c r="X343" s="45">
        <f t="shared" si="252"/>
        <v>0.68092891614057138</v>
      </c>
      <c r="Y343" s="44">
        <f t="shared" si="253"/>
        <v>4056</v>
      </c>
      <c r="Z343" s="45">
        <f t="shared" si="254"/>
        <v>0.24544629349470498</v>
      </c>
      <c r="AA343" s="46">
        <f t="shared" si="255"/>
        <v>0.35431694915617157</v>
      </c>
      <c r="AB343" s="183">
        <f t="shared" si="257"/>
        <v>35.432000000000002</v>
      </c>
      <c r="AC343" s="36">
        <v>334</v>
      </c>
      <c r="AD343" s="47" t="e">
        <f>VLOOKUP(B343,#REF!,3,FALSE)</f>
        <v>#REF!</v>
      </c>
      <c r="AE343" s="2" t="e">
        <f t="shared" si="256"/>
        <v>#REF!</v>
      </c>
      <c r="BB343" s="166"/>
    </row>
    <row r="344" spans="1:57" x14ac:dyDescent="0.2">
      <c r="A344" s="25">
        <v>24</v>
      </c>
      <c r="B344" s="51" t="s">
        <v>608</v>
      </c>
      <c r="C344" s="52" t="s">
        <v>609</v>
      </c>
      <c r="D344" s="53">
        <f>SUBTOTAL(9,D329:D343)</f>
        <v>16525</v>
      </c>
      <c r="E344" s="69"/>
      <c r="F344" s="55"/>
      <c r="G344" s="56"/>
      <c r="H344" s="55"/>
      <c r="I344" s="56"/>
      <c r="J344" s="57">
        <f>SUBTOTAL(9,J329:J343)</f>
        <v>4250517.4910199996</v>
      </c>
      <c r="K344" s="58"/>
      <c r="L344" s="59"/>
      <c r="M344" s="58"/>
      <c r="N344" s="59"/>
      <c r="O344" s="57">
        <f>SUBTOTAL(9,O329:O343)</f>
        <v>4548798.0013100002</v>
      </c>
      <c r="P344" s="57"/>
      <c r="Q344" s="60"/>
      <c r="R344" s="57"/>
      <c r="S344" s="60"/>
      <c r="T344" s="57">
        <f>SUBTOTAL(9,T329:T343)</f>
        <v>5348312.1316100005</v>
      </c>
      <c r="U344" s="57">
        <f>SUBTOTAL(9,U329:U343)</f>
        <v>14147628</v>
      </c>
      <c r="V344" s="43"/>
      <c r="W344" s="61">
        <f t="shared" ref="W344:AB344" si="261">SUBTOTAL(9,W329:W343)</f>
        <v>14147628</v>
      </c>
      <c r="X344" s="62">
        <f t="shared" si="261"/>
        <v>0.99999999999999989</v>
      </c>
      <c r="Y344" s="61">
        <f t="shared" si="261"/>
        <v>16525</v>
      </c>
      <c r="Z344" s="62">
        <f t="shared" si="261"/>
        <v>1</v>
      </c>
      <c r="AA344" s="63">
        <f t="shared" si="261"/>
        <v>1</v>
      </c>
      <c r="AB344" s="64">
        <f t="shared" si="261"/>
        <v>100</v>
      </c>
      <c r="AC344" s="36">
        <v>335</v>
      </c>
      <c r="AD344" s="47" t="e">
        <f>VLOOKUP(B344,#REF!,3,FALSE)</f>
        <v>#REF!</v>
      </c>
      <c r="AE344" s="2" t="e">
        <f t="shared" si="256"/>
        <v>#REF!</v>
      </c>
    </row>
    <row r="345" spans="1:57" ht="13.5" thickBot="1" x14ac:dyDescent="0.25">
      <c r="A345" s="25">
        <v>24</v>
      </c>
      <c r="B345" s="51"/>
      <c r="C345" s="52"/>
      <c r="D345" s="53" t="s">
        <v>54</v>
      </c>
      <c r="E345" s="54">
        <f>COUNTIF(E329:E343,"&gt;0.0")</f>
        <v>14</v>
      </c>
      <c r="F345" s="55"/>
      <c r="G345" s="56"/>
      <c r="H345" s="55"/>
      <c r="I345" s="56"/>
      <c r="J345" s="57"/>
      <c r="K345" s="58"/>
      <c r="L345" s="59"/>
      <c r="M345" s="58"/>
      <c r="N345" s="59"/>
      <c r="O345" s="57"/>
      <c r="P345" s="57"/>
      <c r="Q345" s="60"/>
      <c r="R345" s="57"/>
      <c r="S345" s="60"/>
      <c r="T345" s="57"/>
      <c r="U345" s="42"/>
      <c r="V345" s="43"/>
      <c r="W345" s="44"/>
      <c r="X345" s="45"/>
      <c r="Y345" s="44"/>
      <c r="Z345" s="45"/>
      <c r="AA345" s="46"/>
      <c r="AB345" s="183"/>
      <c r="AC345" s="36">
        <v>336</v>
      </c>
      <c r="AD345" s="47"/>
    </row>
    <row r="346" spans="1:57" ht="15.75" thickBot="1" x14ac:dyDescent="0.3">
      <c r="A346" s="25">
        <v>25</v>
      </c>
      <c r="B346" s="78" t="s">
        <v>610</v>
      </c>
      <c r="C346" s="98"/>
      <c r="D346" s="49"/>
      <c r="E346" s="69"/>
      <c r="F346" s="41"/>
      <c r="G346" s="70"/>
      <c r="H346" s="41"/>
      <c r="I346" s="70"/>
      <c r="J346" s="42"/>
      <c r="K346" s="42"/>
      <c r="L346" s="50"/>
      <c r="M346" s="42"/>
      <c r="N346" s="50"/>
      <c r="O346" s="42"/>
      <c r="P346" s="42"/>
      <c r="Q346" s="50"/>
      <c r="R346" s="42"/>
      <c r="S346" s="50"/>
      <c r="T346" s="42"/>
      <c r="U346" s="42"/>
      <c r="V346" s="43"/>
      <c r="W346" s="33"/>
      <c r="X346" s="34"/>
      <c r="Y346" s="33"/>
      <c r="Z346" s="34"/>
      <c r="AA346" s="35"/>
      <c r="AB346" s="184">
        <v>100</v>
      </c>
      <c r="AC346" s="36">
        <v>337</v>
      </c>
      <c r="AD346" s="47"/>
      <c r="BB346" s="166"/>
    </row>
    <row r="347" spans="1:57" x14ac:dyDescent="0.2">
      <c r="A347" s="25">
        <v>25</v>
      </c>
      <c r="B347" s="38" t="s">
        <v>611</v>
      </c>
      <c r="C347" s="72" t="s">
        <v>612</v>
      </c>
      <c r="D347" s="28">
        <v>7836</v>
      </c>
      <c r="E347" s="69">
        <v>40360</v>
      </c>
      <c r="F347" s="42">
        <v>83419586</v>
      </c>
      <c r="G347" s="50">
        <v>16.70749</v>
      </c>
      <c r="H347" s="42">
        <v>483928</v>
      </c>
      <c r="I347" s="50">
        <v>3.0037500000000001</v>
      </c>
      <c r="J347" s="41">
        <f t="shared" ref="J347:J358" si="262">ROUND((+F347*G347+H347*I347)/1000,0)</f>
        <v>1395185</v>
      </c>
      <c r="K347" s="42">
        <v>87303913</v>
      </c>
      <c r="L347" s="50">
        <v>16.124199999999998</v>
      </c>
      <c r="M347" s="42">
        <v>492065</v>
      </c>
      <c r="N347" s="50">
        <v>3.0036700000000001</v>
      </c>
      <c r="O347" s="41">
        <f t="shared" ref="O347:O358" si="263">ROUND((+K347*L347+M347*N347)/1000,0)</f>
        <v>1409184</v>
      </c>
      <c r="P347" s="42">
        <v>90524552</v>
      </c>
      <c r="Q347" s="50">
        <v>17.099540000000001</v>
      </c>
      <c r="R347" s="42">
        <v>518860</v>
      </c>
      <c r="S347" s="50">
        <v>3.0037500000000001</v>
      </c>
      <c r="T347" s="41">
        <f t="shared" ref="T347:T358" si="264">ROUND((+P347*Q347+R347*S347)/1000,0)</f>
        <v>1549487</v>
      </c>
      <c r="U347" s="42">
        <f t="shared" ref="U347:U365" si="265">ROUND(+T347+O347+J347,0)</f>
        <v>4353856</v>
      </c>
      <c r="V347" s="43" t="s">
        <v>37</v>
      </c>
      <c r="W347" s="44">
        <f t="shared" ref="W347:W365" si="266">IF(V347="yes",U347,"")</f>
        <v>4353856</v>
      </c>
      <c r="X347" s="45">
        <f>IF(V347="yes",W347/W$366,0)</f>
        <v>0.18230506290130474</v>
      </c>
      <c r="Y347" s="44">
        <f t="shared" ref="Y347:Y365" si="267">IF(V347="yes",D347,"")</f>
        <v>7836</v>
      </c>
      <c r="Z347" s="45">
        <f t="shared" ref="Z347:Z365" si="268">IF(V347="yes",Y347/Y$366,0)</f>
        <v>7.8613134292421602E-2</v>
      </c>
      <c r="AA347" s="46">
        <f t="shared" ref="AA347:AA365" si="269">(X347*0.25+Z347*0.75)</f>
        <v>0.10453611644464239</v>
      </c>
      <c r="AB347" s="183">
        <f>ROUND(+AA347*$AB$346,4)</f>
        <v>10.4536</v>
      </c>
      <c r="AC347" s="36">
        <v>338</v>
      </c>
      <c r="AD347" s="47" t="e">
        <f>VLOOKUP(B347,#REF!,3,FALSE)</f>
        <v>#REF!</v>
      </c>
      <c r="AE347" s="2" t="e">
        <f t="shared" ref="AE347:AE366" si="270">EXACT(D347,AD347)</f>
        <v>#REF!</v>
      </c>
      <c r="BA347" s="166"/>
      <c r="BC347" s="166"/>
      <c r="BE347" s="166"/>
    </row>
    <row r="348" spans="1:57" x14ac:dyDescent="0.2">
      <c r="A348" s="25">
        <v>25</v>
      </c>
      <c r="B348" s="76" t="s">
        <v>613</v>
      </c>
      <c r="C348" s="72" t="s">
        <v>614</v>
      </c>
      <c r="D348" s="28">
        <v>6153</v>
      </c>
      <c r="E348" s="69">
        <v>40544</v>
      </c>
      <c r="F348" s="42">
        <v>40708529</v>
      </c>
      <c r="G348" s="50">
        <v>11.22991</v>
      </c>
      <c r="H348" s="42">
        <v>812471</v>
      </c>
      <c r="I348" s="50">
        <v>2.46163</v>
      </c>
      <c r="J348" s="41">
        <f t="shared" si="262"/>
        <v>459153</v>
      </c>
      <c r="K348" s="42">
        <v>42855783</v>
      </c>
      <c r="L348" s="50">
        <v>11.926019999999999</v>
      </c>
      <c r="M348" s="42">
        <v>789509</v>
      </c>
      <c r="N348" s="50">
        <v>2.53322</v>
      </c>
      <c r="O348" s="41">
        <f t="shared" si="263"/>
        <v>513099</v>
      </c>
      <c r="P348" s="42">
        <v>45212117</v>
      </c>
      <c r="Q348" s="50">
        <v>11.292770000000001</v>
      </c>
      <c r="R348" s="42">
        <v>817992</v>
      </c>
      <c r="S348" s="50">
        <v>2.4450099999999999</v>
      </c>
      <c r="T348" s="41">
        <f t="shared" si="264"/>
        <v>512570</v>
      </c>
      <c r="U348" s="42">
        <f t="shared" si="265"/>
        <v>1484822</v>
      </c>
      <c r="V348" s="43" t="s">
        <v>37</v>
      </c>
      <c r="W348" s="44">
        <f t="shared" si="266"/>
        <v>1484822</v>
      </c>
      <c r="X348" s="45">
        <f>IF(V348="yes",W348/W$366,0)</f>
        <v>6.2172604722627742E-2</v>
      </c>
      <c r="Y348" s="44">
        <f t="shared" si="267"/>
        <v>6153</v>
      </c>
      <c r="Z348" s="45">
        <f t="shared" si="268"/>
        <v>6.1728766628543909E-2</v>
      </c>
      <c r="AA348" s="46">
        <f t="shared" si="269"/>
        <v>6.1839726152064872E-2</v>
      </c>
      <c r="AB348" s="183">
        <f t="shared" ref="AB348:AB365" si="271">ROUND(+AA348*$AB$346,4)</f>
        <v>6.1840000000000002</v>
      </c>
      <c r="AC348" s="36">
        <v>339</v>
      </c>
      <c r="AD348" s="47" t="e">
        <f>VLOOKUP(B348,#REF!,3,FALSE)</f>
        <v>#REF!</v>
      </c>
      <c r="AE348" s="2" t="e">
        <f t="shared" si="270"/>
        <v>#REF!</v>
      </c>
      <c r="BB348" s="144"/>
      <c r="BE348" s="166"/>
    </row>
    <row r="349" spans="1:57" x14ac:dyDescent="0.2">
      <c r="A349" s="25">
        <v>25</v>
      </c>
      <c r="B349" s="76" t="s">
        <v>615</v>
      </c>
      <c r="C349" s="72" t="s">
        <v>616</v>
      </c>
      <c r="D349" s="28">
        <v>1901</v>
      </c>
      <c r="E349" s="69">
        <v>43282</v>
      </c>
      <c r="F349" s="42">
        <v>20569485</v>
      </c>
      <c r="G349" s="50">
        <v>8.9008000000000003</v>
      </c>
      <c r="H349" s="42">
        <v>2133186</v>
      </c>
      <c r="I349" s="50">
        <v>2.3439100000000002</v>
      </c>
      <c r="J349" s="41">
        <f t="shared" si="262"/>
        <v>188085</v>
      </c>
      <c r="K349" s="42">
        <v>21606421</v>
      </c>
      <c r="L349" s="50">
        <v>8.2284400000000009</v>
      </c>
      <c r="M349" s="42">
        <v>2106759</v>
      </c>
      <c r="N349" s="50">
        <v>2.6106500000000001</v>
      </c>
      <c r="O349" s="41">
        <f t="shared" si="263"/>
        <v>183287</v>
      </c>
      <c r="P349" s="42">
        <v>22853161</v>
      </c>
      <c r="Q349" s="50">
        <v>8.2947000000000006</v>
      </c>
      <c r="R349" s="42">
        <v>2195812</v>
      </c>
      <c r="S349" s="50">
        <v>2.5047700000000002</v>
      </c>
      <c r="T349" s="41">
        <f t="shared" si="264"/>
        <v>195060</v>
      </c>
      <c r="U349" s="42">
        <f t="shared" si="265"/>
        <v>566432</v>
      </c>
      <c r="V349" s="43" t="s">
        <v>37</v>
      </c>
      <c r="W349" s="44">
        <f t="shared" si="266"/>
        <v>566432</v>
      </c>
      <c r="X349" s="45">
        <f t="shared" ref="X349:X365" si="272">IF(V349="yes",W349/W$366,0)</f>
        <v>2.3717693325023118E-2</v>
      </c>
      <c r="Y349" s="44">
        <f t="shared" si="267"/>
        <v>1901</v>
      </c>
      <c r="Z349" s="45">
        <f t="shared" si="268"/>
        <v>1.9071409940006823E-2</v>
      </c>
      <c r="AA349" s="46">
        <f t="shared" si="269"/>
        <v>2.0232980786260898E-2</v>
      </c>
      <c r="AB349" s="183">
        <f t="shared" si="271"/>
        <v>2.0232999999999999</v>
      </c>
      <c r="AC349" s="36">
        <v>340</v>
      </c>
      <c r="AD349" s="47" t="e">
        <f>VLOOKUP(B349,#REF!,3,FALSE)</f>
        <v>#REF!</v>
      </c>
      <c r="AE349" s="2" t="e">
        <f t="shared" si="270"/>
        <v>#REF!</v>
      </c>
      <c r="BB349" s="104"/>
      <c r="BE349" s="166"/>
    </row>
    <row r="350" spans="1:57" x14ac:dyDescent="0.2">
      <c r="A350" s="25">
        <v>25</v>
      </c>
      <c r="B350" s="76" t="s">
        <v>617</v>
      </c>
      <c r="C350" s="72" t="s">
        <v>618</v>
      </c>
      <c r="D350" s="28">
        <v>640</v>
      </c>
      <c r="E350" s="69">
        <v>43282</v>
      </c>
      <c r="F350" s="42">
        <v>6271976</v>
      </c>
      <c r="G350" s="50">
        <v>13.49607</v>
      </c>
      <c r="H350" s="42">
        <v>439948</v>
      </c>
      <c r="I350" s="50">
        <v>3.0037500000000001</v>
      </c>
      <c r="J350" s="41">
        <f t="shared" si="262"/>
        <v>85969</v>
      </c>
      <c r="K350" s="42">
        <v>6655795</v>
      </c>
      <c r="L350" s="50">
        <v>15.795680000000001</v>
      </c>
      <c r="M350" s="42">
        <v>428240</v>
      </c>
      <c r="N350" s="50">
        <v>3.0006499999999998</v>
      </c>
      <c r="O350" s="41">
        <f t="shared" si="263"/>
        <v>106418</v>
      </c>
      <c r="P350" s="42">
        <v>7052915</v>
      </c>
      <c r="Q350" s="50">
        <v>14.485580000000001</v>
      </c>
      <c r="R350" s="42">
        <v>445694</v>
      </c>
      <c r="S350" s="50">
        <v>2.9998200000000002</v>
      </c>
      <c r="T350" s="41">
        <f t="shared" si="264"/>
        <v>103503</v>
      </c>
      <c r="U350" s="42">
        <f t="shared" si="265"/>
        <v>295890</v>
      </c>
      <c r="V350" s="43" t="s">
        <v>37</v>
      </c>
      <c r="W350" s="44">
        <f t="shared" si="266"/>
        <v>295890</v>
      </c>
      <c r="X350" s="45">
        <f t="shared" si="272"/>
        <v>1.2389533567914755E-2</v>
      </c>
      <c r="Y350" s="44">
        <f t="shared" si="267"/>
        <v>640</v>
      </c>
      <c r="Z350" s="45">
        <f t="shared" si="268"/>
        <v>6.4206745721222336E-3</v>
      </c>
      <c r="AA350" s="46">
        <f t="shared" si="269"/>
        <v>7.9128893210703641E-3</v>
      </c>
      <c r="AB350" s="183">
        <f t="shared" si="271"/>
        <v>0.7913</v>
      </c>
      <c r="AC350" s="36">
        <v>341</v>
      </c>
      <c r="AD350" s="47" t="e">
        <f>VLOOKUP(B350,#REF!,3,FALSE)</f>
        <v>#REF!</v>
      </c>
      <c r="AE350" s="2" t="e">
        <f t="shared" si="270"/>
        <v>#REF!</v>
      </c>
      <c r="BA350" s="166"/>
      <c r="BB350" s="166"/>
      <c r="BC350" s="166"/>
      <c r="BE350" s="166"/>
    </row>
    <row r="351" spans="1:57" x14ac:dyDescent="0.2">
      <c r="A351" s="25">
        <v>25</v>
      </c>
      <c r="B351" s="38" t="s">
        <v>619</v>
      </c>
      <c r="C351" s="72" t="s">
        <v>620</v>
      </c>
      <c r="D351" s="28">
        <v>731</v>
      </c>
      <c r="E351" s="69">
        <v>40725</v>
      </c>
      <c r="F351" s="42">
        <v>7861873</v>
      </c>
      <c r="G351" s="50">
        <v>11.38646</v>
      </c>
      <c r="H351" s="42">
        <v>168325</v>
      </c>
      <c r="I351" s="50">
        <v>3.0001500000000001</v>
      </c>
      <c r="J351" s="41">
        <f t="shared" si="262"/>
        <v>90024</v>
      </c>
      <c r="K351" s="42">
        <v>8245853</v>
      </c>
      <c r="L351" s="50">
        <v>12.887840000000001</v>
      </c>
      <c r="M351" s="42">
        <v>172350</v>
      </c>
      <c r="N351" s="50">
        <v>2.9997099999999999</v>
      </c>
      <c r="O351" s="41">
        <f t="shared" si="263"/>
        <v>106788</v>
      </c>
      <c r="P351" s="42">
        <v>8590336</v>
      </c>
      <c r="Q351" s="50">
        <v>11.24877</v>
      </c>
      <c r="R351" s="42">
        <v>179329</v>
      </c>
      <c r="S351" s="50">
        <v>2.9944999999999999</v>
      </c>
      <c r="T351" s="41">
        <f t="shared" si="264"/>
        <v>97168</v>
      </c>
      <c r="U351" s="42">
        <f t="shared" si="265"/>
        <v>293980</v>
      </c>
      <c r="V351" s="43" t="s">
        <v>37</v>
      </c>
      <c r="W351" s="44">
        <f t="shared" si="266"/>
        <v>293980</v>
      </c>
      <c r="X351" s="45">
        <f t="shared" si="272"/>
        <v>1.2309557870477474E-2</v>
      </c>
      <c r="Y351" s="44">
        <f t="shared" si="267"/>
        <v>731</v>
      </c>
      <c r="Z351" s="45">
        <f t="shared" si="268"/>
        <v>7.3336142378458632E-3</v>
      </c>
      <c r="AA351" s="46">
        <f t="shared" si="269"/>
        <v>8.5776001460037658E-3</v>
      </c>
      <c r="AB351" s="183">
        <f t="shared" si="271"/>
        <v>0.85780000000000001</v>
      </c>
      <c r="AC351" s="36">
        <v>342</v>
      </c>
      <c r="AD351" s="47" t="e">
        <f>VLOOKUP(B351,#REF!,3,FALSE)</f>
        <v>#REF!</v>
      </c>
      <c r="AE351" s="2" t="e">
        <f t="shared" si="270"/>
        <v>#REF!</v>
      </c>
      <c r="BE351" s="166"/>
    </row>
    <row r="352" spans="1:57" x14ac:dyDescent="0.2">
      <c r="A352" s="25">
        <v>25</v>
      </c>
      <c r="B352" s="38" t="s">
        <v>621</v>
      </c>
      <c r="C352" s="72" t="s">
        <v>622</v>
      </c>
      <c r="D352" s="28">
        <v>23940</v>
      </c>
      <c r="E352" s="69">
        <v>43282</v>
      </c>
      <c r="F352" s="42">
        <v>27285018</v>
      </c>
      <c r="G352" s="50">
        <v>7.8130800000000002</v>
      </c>
      <c r="H352" s="42">
        <v>784373</v>
      </c>
      <c r="I352" s="50">
        <v>3.0036700000000001</v>
      </c>
      <c r="J352" s="41">
        <f t="shared" si="262"/>
        <v>215536</v>
      </c>
      <c r="K352" s="42">
        <v>29308468</v>
      </c>
      <c r="L352" s="50">
        <v>9.2432999999999996</v>
      </c>
      <c r="M352" s="42">
        <v>818926</v>
      </c>
      <c r="N352" s="50">
        <v>3.0037500000000001</v>
      </c>
      <c r="O352" s="41">
        <f t="shared" si="263"/>
        <v>273367</v>
      </c>
      <c r="P352" s="42">
        <v>31886237</v>
      </c>
      <c r="Q352" s="50">
        <v>9.2522000000000002</v>
      </c>
      <c r="R352" s="42">
        <v>852092</v>
      </c>
      <c r="S352" s="50">
        <v>3.0032000000000001</v>
      </c>
      <c r="T352" s="41">
        <f t="shared" si="264"/>
        <v>297577</v>
      </c>
      <c r="U352" s="42">
        <f t="shared" si="265"/>
        <v>786480</v>
      </c>
      <c r="V352" s="43" t="s">
        <v>37</v>
      </c>
      <c r="W352" s="44">
        <f t="shared" si="266"/>
        <v>786480</v>
      </c>
      <c r="X352" s="45">
        <f t="shared" si="272"/>
        <v>3.2931563623284317E-2</v>
      </c>
      <c r="Y352" s="44">
        <f t="shared" si="267"/>
        <v>23940</v>
      </c>
      <c r="Z352" s="45">
        <f t="shared" si="268"/>
        <v>0.24017335821344729</v>
      </c>
      <c r="AA352" s="46">
        <f t="shared" si="269"/>
        <v>0.18836290956590654</v>
      </c>
      <c r="AB352" s="183">
        <f t="shared" si="271"/>
        <v>18.836300000000001</v>
      </c>
      <c r="AC352" s="36">
        <v>343</v>
      </c>
      <c r="AD352" s="47" t="e">
        <f>VLOOKUP(B352,#REF!,3,FALSE)</f>
        <v>#REF!</v>
      </c>
      <c r="AE352" s="2" t="e">
        <f t="shared" si="270"/>
        <v>#REF!</v>
      </c>
      <c r="BE352" s="166"/>
    </row>
    <row r="353" spans="1:57" x14ac:dyDescent="0.2">
      <c r="A353" s="25">
        <v>25</v>
      </c>
      <c r="B353" s="38" t="s">
        <v>623</v>
      </c>
      <c r="C353" s="72" t="s">
        <v>624</v>
      </c>
      <c r="D353" s="28">
        <v>1008</v>
      </c>
      <c r="E353" s="69">
        <v>43282</v>
      </c>
      <c r="F353" s="42">
        <v>11483894</v>
      </c>
      <c r="G353" s="50">
        <v>9.6718899999999994</v>
      </c>
      <c r="H353" s="42">
        <v>184068</v>
      </c>
      <c r="I353" s="50">
        <v>0</v>
      </c>
      <c r="J353" s="41">
        <f t="shared" si="262"/>
        <v>111071</v>
      </c>
      <c r="K353" s="42">
        <v>12254455</v>
      </c>
      <c r="L353" s="50">
        <v>9.5282099999999996</v>
      </c>
      <c r="M353" s="42">
        <v>187331</v>
      </c>
      <c r="N353" s="50">
        <v>2.9946999999999999</v>
      </c>
      <c r="O353" s="41">
        <f t="shared" si="263"/>
        <v>117324</v>
      </c>
      <c r="P353" s="42">
        <v>13098971</v>
      </c>
      <c r="Q353" s="50">
        <v>9.3826400000000003</v>
      </c>
      <c r="R353" s="42">
        <v>194916</v>
      </c>
      <c r="S353" s="50">
        <v>2.9859</v>
      </c>
      <c r="T353" s="41">
        <f t="shared" si="264"/>
        <v>123485</v>
      </c>
      <c r="U353" s="42">
        <f t="shared" si="265"/>
        <v>351880</v>
      </c>
      <c r="V353" s="43" t="s">
        <v>37</v>
      </c>
      <c r="W353" s="44">
        <f t="shared" si="266"/>
        <v>351880</v>
      </c>
      <c r="X353" s="45">
        <f t="shared" si="272"/>
        <v>1.4733952049335374E-2</v>
      </c>
      <c r="Y353" s="44">
        <f t="shared" si="267"/>
        <v>1008</v>
      </c>
      <c r="Z353" s="45">
        <f t="shared" si="268"/>
        <v>1.0112562451092518E-2</v>
      </c>
      <c r="AA353" s="46">
        <f t="shared" si="269"/>
        <v>1.1267909850653231E-2</v>
      </c>
      <c r="AB353" s="183">
        <f t="shared" si="271"/>
        <v>1.1268</v>
      </c>
      <c r="AC353" s="36">
        <v>344</v>
      </c>
      <c r="AD353" s="47" t="e">
        <f>VLOOKUP(B353,#REF!,3,FALSE)</f>
        <v>#REF!</v>
      </c>
      <c r="AE353" s="2" t="e">
        <f t="shared" si="270"/>
        <v>#REF!</v>
      </c>
      <c r="BA353" s="166"/>
      <c r="BC353" s="166"/>
      <c r="BE353" s="166"/>
    </row>
    <row r="354" spans="1:57" x14ac:dyDescent="0.2">
      <c r="A354" s="25">
        <v>25</v>
      </c>
      <c r="B354" s="76" t="s">
        <v>625</v>
      </c>
      <c r="C354" s="72" t="s">
        <v>626</v>
      </c>
      <c r="D354" s="28">
        <v>127</v>
      </c>
      <c r="E354" s="69">
        <v>40725</v>
      </c>
      <c r="F354" s="42">
        <v>1249849</v>
      </c>
      <c r="G354" s="50">
        <v>7.9849699999999997</v>
      </c>
      <c r="H354" s="42">
        <v>0</v>
      </c>
      <c r="I354" s="50">
        <v>0</v>
      </c>
      <c r="J354" s="41">
        <f t="shared" si="262"/>
        <v>9980</v>
      </c>
      <c r="K354" s="42">
        <v>1349544</v>
      </c>
      <c r="L354" s="50">
        <v>8.2924299999999995</v>
      </c>
      <c r="M354" s="42">
        <v>0</v>
      </c>
      <c r="N354" s="50">
        <v>0</v>
      </c>
      <c r="O354" s="41">
        <f t="shared" si="263"/>
        <v>11191</v>
      </c>
      <c r="P354" s="42">
        <v>1438179</v>
      </c>
      <c r="Q354" s="50">
        <v>10.17328</v>
      </c>
      <c r="R354" s="42">
        <v>0</v>
      </c>
      <c r="S354" s="50">
        <v>0</v>
      </c>
      <c r="T354" s="41">
        <f t="shared" si="264"/>
        <v>14631</v>
      </c>
      <c r="U354" s="42">
        <f t="shared" si="265"/>
        <v>35802</v>
      </c>
      <c r="V354" s="43" t="s">
        <v>37</v>
      </c>
      <c r="W354" s="44">
        <f t="shared" si="266"/>
        <v>35802</v>
      </c>
      <c r="X354" s="45">
        <f t="shared" si="272"/>
        <v>1.4991046699735851E-3</v>
      </c>
      <c r="Y354" s="44">
        <f t="shared" si="267"/>
        <v>127</v>
      </c>
      <c r="Z354" s="45">
        <f t="shared" si="268"/>
        <v>1.2741026104055057E-3</v>
      </c>
      <c r="AA354" s="46">
        <f t="shared" si="269"/>
        <v>1.3303531252975257E-3</v>
      </c>
      <c r="AB354" s="183">
        <f t="shared" si="271"/>
        <v>0.13300000000000001</v>
      </c>
      <c r="AC354" s="36">
        <v>345</v>
      </c>
      <c r="AD354" s="47" t="e">
        <f>VLOOKUP(B354,#REF!,3,FALSE)</f>
        <v>#REF!</v>
      </c>
      <c r="AE354" s="2" t="e">
        <f t="shared" si="270"/>
        <v>#REF!</v>
      </c>
      <c r="BE354" s="166"/>
    </row>
    <row r="355" spans="1:57" x14ac:dyDescent="0.2">
      <c r="A355" s="25">
        <v>25</v>
      </c>
      <c r="B355" s="76" t="s">
        <v>627</v>
      </c>
      <c r="C355" s="72" t="s">
        <v>628</v>
      </c>
      <c r="D355" s="28">
        <v>116</v>
      </c>
      <c r="E355" s="69">
        <v>39448</v>
      </c>
      <c r="F355" s="42">
        <v>1643339</v>
      </c>
      <c r="G355" s="50">
        <v>8.0805000000000007</v>
      </c>
      <c r="H355" s="42">
        <v>172267</v>
      </c>
      <c r="I355" s="50">
        <v>3.00116</v>
      </c>
      <c r="J355" s="41">
        <f t="shared" si="262"/>
        <v>13796</v>
      </c>
      <c r="K355" s="42">
        <v>2755790</v>
      </c>
      <c r="L355" s="50">
        <v>8.0862499999999997</v>
      </c>
      <c r="M355" s="42">
        <v>167768</v>
      </c>
      <c r="N355" s="50">
        <v>2.9922300000000002</v>
      </c>
      <c r="O355" s="41">
        <f t="shared" si="263"/>
        <v>22786</v>
      </c>
      <c r="P355" s="42">
        <v>2939781</v>
      </c>
      <c r="Q355" s="50">
        <v>8.0897199999999998</v>
      </c>
      <c r="R355" s="42">
        <v>174563</v>
      </c>
      <c r="S355" s="50">
        <v>3.0037500000000001</v>
      </c>
      <c r="T355" s="41">
        <f t="shared" si="264"/>
        <v>24306</v>
      </c>
      <c r="U355" s="42">
        <f t="shared" si="265"/>
        <v>60888</v>
      </c>
      <c r="V355" s="43" t="s">
        <v>37</v>
      </c>
      <c r="W355" s="44">
        <f t="shared" si="266"/>
        <v>60888</v>
      </c>
      <c r="X355" s="45">
        <f t="shared" si="272"/>
        <v>2.5495079924404123E-3</v>
      </c>
      <c r="Y355" s="44">
        <f t="shared" si="267"/>
        <v>116</v>
      </c>
      <c r="Z355" s="45">
        <f t="shared" si="268"/>
        <v>1.1637472661971549E-3</v>
      </c>
      <c r="AA355" s="46">
        <f t="shared" si="269"/>
        <v>1.5101874477579692E-3</v>
      </c>
      <c r="AB355" s="183">
        <f t="shared" si="271"/>
        <v>0.151</v>
      </c>
      <c r="AC355" s="36">
        <v>346</v>
      </c>
      <c r="AD355" s="47" t="e">
        <f>VLOOKUP(B355,#REF!,3,FALSE)</f>
        <v>#REF!</v>
      </c>
      <c r="AE355" s="2" t="e">
        <f t="shared" si="270"/>
        <v>#REF!</v>
      </c>
      <c r="BE355" s="166"/>
    </row>
    <row r="356" spans="1:57" x14ac:dyDescent="0.2">
      <c r="A356" s="25">
        <v>25</v>
      </c>
      <c r="B356" s="76" t="s">
        <v>629</v>
      </c>
      <c r="C356" s="72" t="s">
        <v>630</v>
      </c>
      <c r="D356" s="28">
        <v>915</v>
      </c>
      <c r="E356" s="69">
        <v>43282</v>
      </c>
      <c r="F356" s="42">
        <v>10206234</v>
      </c>
      <c r="G356" s="50">
        <v>11.08264</v>
      </c>
      <c r="H356" s="42">
        <v>229876</v>
      </c>
      <c r="I356" s="50">
        <v>3.00162</v>
      </c>
      <c r="J356" s="41">
        <f t="shared" si="262"/>
        <v>113802</v>
      </c>
      <c r="K356" s="42">
        <v>10612055</v>
      </c>
      <c r="L356" s="50">
        <v>12.985390000000001</v>
      </c>
      <c r="M356" s="42">
        <v>233270</v>
      </c>
      <c r="N356" s="50">
        <v>2.9965299999999999</v>
      </c>
      <c r="O356" s="41">
        <f t="shared" si="263"/>
        <v>138501</v>
      </c>
      <c r="P356" s="42">
        <v>10969069</v>
      </c>
      <c r="Q356" s="50">
        <v>12.67022</v>
      </c>
      <c r="R356" s="42">
        <v>240535</v>
      </c>
      <c r="S356" s="50">
        <v>2.9974799999999999</v>
      </c>
      <c r="T356" s="41">
        <f t="shared" si="264"/>
        <v>139702</v>
      </c>
      <c r="U356" s="42">
        <f t="shared" si="265"/>
        <v>392005</v>
      </c>
      <c r="V356" s="43" t="s">
        <v>37</v>
      </c>
      <c r="W356" s="44">
        <f t="shared" si="266"/>
        <v>392005</v>
      </c>
      <c r="X356" s="45">
        <f t="shared" si="272"/>
        <v>1.6414069776911771E-2</v>
      </c>
      <c r="Y356" s="44">
        <f t="shared" si="267"/>
        <v>915</v>
      </c>
      <c r="Z356" s="45">
        <f t="shared" si="268"/>
        <v>9.1795581773310066E-3</v>
      </c>
      <c r="AA356" s="46">
        <f t="shared" si="269"/>
        <v>1.0988186077226198E-2</v>
      </c>
      <c r="AB356" s="183">
        <f t="shared" si="271"/>
        <v>1.0988</v>
      </c>
      <c r="AC356" s="36">
        <v>347</v>
      </c>
      <c r="AD356" s="47" t="e">
        <f>VLOOKUP(B356,#REF!,3,FALSE)</f>
        <v>#REF!</v>
      </c>
      <c r="AE356" s="2" t="e">
        <f t="shared" si="270"/>
        <v>#REF!</v>
      </c>
      <c r="BA356" s="166"/>
      <c r="BC356" s="166"/>
      <c r="BE356" s="166"/>
    </row>
    <row r="357" spans="1:57" x14ac:dyDescent="0.2">
      <c r="A357" s="25">
        <v>25</v>
      </c>
      <c r="B357" s="76" t="s">
        <v>631</v>
      </c>
      <c r="C357" s="99" t="s">
        <v>2462</v>
      </c>
      <c r="D357" s="49">
        <v>1215</v>
      </c>
      <c r="E357" s="69">
        <v>43282</v>
      </c>
      <c r="F357" s="42">
        <v>8215754</v>
      </c>
      <c r="G357" s="50">
        <v>7.0614299999999997</v>
      </c>
      <c r="H357" s="42">
        <v>29417</v>
      </c>
      <c r="I357" s="50">
        <v>2.9574699999999998</v>
      </c>
      <c r="J357" s="41">
        <f t="shared" si="262"/>
        <v>58102</v>
      </c>
      <c r="K357" s="42">
        <v>8955316</v>
      </c>
      <c r="L357" s="50">
        <v>7.7923499999999999</v>
      </c>
      <c r="M357" s="42">
        <v>26274</v>
      </c>
      <c r="N357" s="50">
        <v>3.0037500000000001</v>
      </c>
      <c r="O357" s="41">
        <f t="shared" si="263"/>
        <v>69862</v>
      </c>
      <c r="P357" s="42">
        <v>9394845</v>
      </c>
      <c r="Q357" s="50">
        <v>7.59267</v>
      </c>
      <c r="R357" s="42">
        <v>27338</v>
      </c>
      <c r="S357" s="50">
        <v>2.9994900000000002</v>
      </c>
      <c r="T357" s="41">
        <f t="shared" si="264"/>
        <v>71414</v>
      </c>
      <c r="U357" s="42">
        <f t="shared" si="265"/>
        <v>199378</v>
      </c>
      <c r="V357" s="43" t="s">
        <v>37</v>
      </c>
      <c r="W357" s="44">
        <f t="shared" si="266"/>
        <v>199378</v>
      </c>
      <c r="X357" s="45">
        <f t="shared" si="272"/>
        <v>8.3483741380367977E-3</v>
      </c>
      <c r="Y357" s="44">
        <f t="shared" si="267"/>
        <v>1215</v>
      </c>
      <c r="Z357" s="45">
        <f t="shared" si="268"/>
        <v>1.2189249383013303E-2</v>
      </c>
      <c r="AA357" s="46">
        <f t="shared" si="269"/>
        <v>1.1229030571769176E-2</v>
      </c>
      <c r="AB357" s="183">
        <f t="shared" si="271"/>
        <v>1.1229</v>
      </c>
      <c r="AC357" s="36">
        <v>348</v>
      </c>
      <c r="AD357" s="47" t="e">
        <f>VLOOKUP(B357,#REF!,3,FALSE)</f>
        <v>#REF!</v>
      </c>
      <c r="AE357" s="2" t="e">
        <f t="shared" si="270"/>
        <v>#REF!</v>
      </c>
      <c r="BE357" s="166"/>
    </row>
    <row r="358" spans="1:57" x14ac:dyDescent="0.2">
      <c r="A358" s="25">
        <v>25</v>
      </c>
      <c r="B358" s="76" t="s">
        <v>632</v>
      </c>
      <c r="C358" s="72" t="s">
        <v>633</v>
      </c>
      <c r="D358" s="28">
        <v>200</v>
      </c>
      <c r="E358" s="69">
        <v>43282</v>
      </c>
      <c r="F358" s="42">
        <v>1544094</v>
      </c>
      <c r="G358" s="50">
        <v>7.4457899999999997</v>
      </c>
      <c r="H358" s="42">
        <v>328599</v>
      </c>
      <c r="I358" s="50">
        <v>2.9945300000000001</v>
      </c>
      <c r="J358" s="41">
        <f t="shared" si="262"/>
        <v>12481</v>
      </c>
      <c r="K358" s="42">
        <v>1966152</v>
      </c>
      <c r="L358" s="50">
        <v>5.8474599999999999</v>
      </c>
      <c r="M358" s="42">
        <v>336326</v>
      </c>
      <c r="N358" s="50">
        <v>2.9257300000000002</v>
      </c>
      <c r="O358" s="41">
        <f t="shared" si="263"/>
        <v>12481</v>
      </c>
      <c r="P358" s="42">
        <v>2042186</v>
      </c>
      <c r="Q358" s="50">
        <v>5.6297499999999996</v>
      </c>
      <c r="R358" s="42">
        <v>349946</v>
      </c>
      <c r="S358" s="50">
        <v>2.8118599999999998</v>
      </c>
      <c r="T358" s="41">
        <f t="shared" si="264"/>
        <v>12481</v>
      </c>
      <c r="U358" s="42">
        <f t="shared" si="265"/>
        <v>37443</v>
      </c>
      <c r="V358" s="43" t="s">
        <v>37</v>
      </c>
      <c r="W358" s="44">
        <f t="shared" si="266"/>
        <v>37443</v>
      </c>
      <c r="X358" s="45">
        <f t="shared" si="272"/>
        <v>1.5678167744210083E-3</v>
      </c>
      <c r="Y358" s="44">
        <f t="shared" si="267"/>
        <v>200</v>
      </c>
      <c r="Z358" s="45">
        <f t="shared" si="268"/>
        <v>2.0064608037881982E-3</v>
      </c>
      <c r="AA358" s="46">
        <f t="shared" si="269"/>
        <v>1.8967997964464008E-3</v>
      </c>
      <c r="AB358" s="183">
        <f t="shared" si="271"/>
        <v>0.18970000000000001</v>
      </c>
      <c r="AC358" s="36">
        <v>349</v>
      </c>
      <c r="AD358" s="47" t="e">
        <f>VLOOKUP(B358,#REF!,3,FALSE)</f>
        <v>#REF!</v>
      </c>
      <c r="AE358" s="2" t="e">
        <f t="shared" si="270"/>
        <v>#REF!</v>
      </c>
      <c r="BA358" s="166"/>
      <c r="BC358" s="166"/>
      <c r="BE358" s="166"/>
    </row>
    <row r="359" spans="1:57" x14ac:dyDescent="0.2">
      <c r="A359" s="25">
        <v>25</v>
      </c>
      <c r="B359" s="76" t="s">
        <v>634</v>
      </c>
      <c r="C359" s="72" t="s">
        <v>635</v>
      </c>
      <c r="D359" s="28">
        <v>325</v>
      </c>
      <c r="E359" s="69">
        <v>43282</v>
      </c>
      <c r="F359" s="42">
        <v>5050408</v>
      </c>
      <c r="G359" s="50">
        <v>10.693849999999999</v>
      </c>
      <c r="H359" s="42">
        <v>49210</v>
      </c>
      <c r="I359" s="50">
        <v>3.0037500000000001</v>
      </c>
      <c r="J359" s="41">
        <f>ROUND((+F359*G359+H359*I359)/1000,5)</f>
        <v>54156.120130000003</v>
      </c>
      <c r="K359" s="42">
        <v>5278789</v>
      </c>
      <c r="L359" s="50">
        <v>12.0206</v>
      </c>
      <c r="M359" s="42">
        <v>44880</v>
      </c>
      <c r="N359" s="50">
        <v>3.0037500000000001</v>
      </c>
      <c r="O359" s="41">
        <f>ROUND((+K359*L359+M359*N359)/1000,5)</f>
        <v>63589.019350000002</v>
      </c>
      <c r="P359" s="42">
        <v>5451217</v>
      </c>
      <c r="Q359" s="50">
        <v>12.521570000000001</v>
      </c>
      <c r="R359" s="42">
        <v>38500</v>
      </c>
      <c r="S359" s="50">
        <v>3.0037500000000001</v>
      </c>
      <c r="T359" s="41">
        <f>ROUND((+P359*Q359+R359*S359)/1000,5)</f>
        <v>68373.439629999993</v>
      </c>
      <c r="U359" s="42">
        <f t="shared" si="265"/>
        <v>186119</v>
      </c>
      <c r="V359" s="43" t="s">
        <v>37</v>
      </c>
      <c r="W359" s="44">
        <f t="shared" si="266"/>
        <v>186119</v>
      </c>
      <c r="X359" s="45">
        <f t="shared" si="272"/>
        <v>7.7931920582876282E-3</v>
      </c>
      <c r="Y359" s="44">
        <f t="shared" si="267"/>
        <v>325</v>
      </c>
      <c r="Z359" s="45">
        <f t="shared" si="268"/>
        <v>3.2604988061558219E-3</v>
      </c>
      <c r="AA359" s="46">
        <f t="shared" si="269"/>
        <v>4.3936721191887738E-3</v>
      </c>
      <c r="AB359" s="183">
        <f t="shared" si="271"/>
        <v>0.43940000000000001</v>
      </c>
      <c r="AC359" s="36">
        <v>350</v>
      </c>
      <c r="AD359" s="47" t="e">
        <f>VLOOKUP(B359,#REF!,3,FALSE)</f>
        <v>#REF!</v>
      </c>
      <c r="AE359" s="2" t="e">
        <f t="shared" si="270"/>
        <v>#REF!</v>
      </c>
      <c r="BE359" s="166"/>
    </row>
    <row r="360" spans="1:57" x14ac:dyDescent="0.2">
      <c r="A360" s="25">
        <v>25</v>
      </c>
      <c r="B360" s="38" t="s">
        <v>636</v>
      </c>
      <c r="C360" s="72" t="s">
        <v>637</v>
      </c>
      <c r="D360" s="28">
        <v>1484</v>
      </c>
      <c r="E360" s="69">
        <v>43282</v>
      </c>
      <c r="F360" s="42">
        <v>7908067</v>
      </c>
      <c r="G360" s="50">
        <v>8.4887999999999995</v>
      </c>
      <c r="H360" s="42">
        <v>54444</v>
      </c>
      <c r="I360" s="50">
        <v>1.8367500000000001</v>
      </c>
      <c r="J360" s="41">
        <f>ROUND((+F360*G360+H360*I360)/1000,0)</f>
        <v>67230</v>
      </c>
      <c r="K360" s="42">
        <v>8770874</v>
      </c>
      <c r="L360" s="50">
        <v>8.4374800000000008</v>
      </c>
      <c r="M360" s="42">
        <v>51560</v>
      </c>
      <c r="N360" s="50">
        <v>3.0037500000000001</v>
      </c>
      <c r="O360" s="41">
        <f>ROUND((+K360*L360+M360*N360)/1000,0)</f>
        <v>74159</v>
      </c>
      <c r="P360" s="42">
        <v>9222729</v>
      </c>
      <c r="Q360" s="50">
        <v>8.4084699999999994</v>
      </c>
      <c r="R360" s="42">
        <v>53648</v>
      </c>
      <c r="S360" s="50">
        <v>3.0010400000000002</v>
      </c>
      <c r="T360" s="41">
        <f>ROUND((+P360*Q360+R360*S360)/1000,0)</f>
        <v>77710</v>
      </c>
      <c r="U360" s="42">
        <f t="shared" si="265"/>
        <v>219099</v>
      </c>
      <c r="V360" s="43" t="s">
        <v>37</v>
      </c>
      <c r="W360" s="44">
        <f t="shared" si="266"/>
        <v>219099</v>
      </c>
      <c r="X360" s="45">
        <f t="shared" si="272"/>
        <v>9.1741336820999522E-3</v>
      </c>
      <c r="Y360" s="44">
        <f t="shared" si="267"/>
        <v>1484</v>
      </c>
      <c r="Z360" s="45">
        <f t="shared" si="268"/>
        <v>1.4887939164108429E-2</v>
      </c>
      <c r="AA360" s="46">
        <f t="shared" si="269"/>
        <v>1.345948779360631E-2</v>
      </c>
      <c r="AB360" s="183">
        <f t="shared" si="271"/>
        <v>1.3459000000000001</v>
      </c>
      <c r="AC360" s="36">
        <v>351</v>
      </c>
      <c r="AD360" s="47" t="e">
        <f>VLOOKUP(B360,#REF!,3,FALSE)</f>
        <v>#REF!</v>
      </c>
      <c r="AE360" s="2" t="e">
        <f t="shared" si="270"/>
        <v>#REF!</v>
      </c>
    </row>
    <row r="361" spans="1:57" x14ac:dyDescent="0.2">
      <c r="A361" s="25">
        <v>25</v>
      </c>
      <c r="B361" s="38" t="s">
        <v>638</v>
      </c>
      <c r="C361" s="73" t="s">
        <v>2465</v>
      </c>
      <c r="D361" s="49">
        <v>7567</v>
      </c>
      <c r="E361" s="69">
        <v>43282</v>
      </c>
      <c r="F361" s="42">
        <v>0</v>
      </c>
      <c r="G361" s="50"/>
      <c r="H361" s="42">
        <v>0</v>
      </c>
      <c r="I361" s="50"/>
      <c r="J361" s="41">
        <f>ROUND((+F361*G361+H361*I361)/1000,0)</f>
        <v>0</v>
      </c>
      <c r="K361" s="42">
        <v>0</v>
      </c>
      <c r="L361" s="50"/>
      <c r="M361" s="42">
        <v>0</v>
      </c>
      <c r="N361" s="50"/>
      <c r="O361" s="41">
        <f>ROUND((+K361*L361+M361*N361)/1000,0)</f>
        <v>0</v>
      </c>
      <c r="P361" s="42">
        <v>0</v>
      </c>
      <c r="Q361" s="50"/>
      <c r="R361" s="42">
        <v>0</v>
      </c>
      <c r="S361" s="50"/>
      <c r="T361" s="41">
        <f>ROUND((+P361*Q361+R361*S361)/1000,0)</f>
        <v>0</v>
      </c>
      <c r="U361" s="42">
        <f t="shared" si="265"/>
        <v>0</v>
      </c>
      <c r="V361" s="43" t="s">
        <v>37</v>
      </c>
      <c r="W361" s="44">
        <f t="shared" si="266"/>
        <v>0</v>
      </c>
      <c r="X361" s="45">
        <f t="shared" si="272"/>
        <v>0</v>
      </c>
      <c r="Y361" s="44">
        <f t="shared" si="267"/>
        <v>7567</v>
      </c>
      <c r="Z361" s="45">
        <f t="shared" si="268"/>
        <v>7.5914444511326465E-2</v>
      </c>
      <c r="AA361" s="46">
        <f t="shared" si="269"/>
        <v>5.6935833383494852E-2</v>
      </c>
      <c r="AB361" s="183">
        <f t="shared" si="271"/>
        <v>5.6936</v>
      </c>
      <c r="AC361" s="36">
        <v>352</v>
      </c>
      <c r="AD361" s="47" t="e">
        <f>VLOOKUP(B361,#REF!,3,FALSE)</f>
        <v>#REF!</v>
      </c>
      <c r="AE361" s="2" t="e">
        <f t="shared" si="270"/>
        <v>#REF!</v>
      </c>
      <c r="BC361" s="166"/>
    </row>
    <row r="362" spans="1:57" x14ac:dyDescent="0.2">
      <c r="A362" s="25">
        <v>25</v>
      </c>
      <c r="B362" s="38" t="s">
        <v>639</v>
      </c>
      <c r="C362" s="73" t="s">
        <v>2464</v>
      </c>
      <c r="D362" s="28">
        <v>32</v>
      </c>
      <c r="E362" s="69">
        <v>43282</v>
      </c>
      <c r="F362" s="42">
        <v>0</v>
      </c>
      <c r="G362" s="50"/>
      <c r="H362" s="42">
        <v>0</v>
      </c>
      <c r="I362" s="50"/>
      <c r="J362" s="41">
        <f>ROUND((+F362*G362+H362*I362)/1000,0)</f>
        <v>0</v>
      </c>
      <c r="K362" s="42">
        <v>0</v>
      </c>
      <c r="L362" s="50"/>
      <c r="M362" s="42">
        <v>0</v>
      </c>
      <c r="N362" s="50"/>
      <c r="O362" s="41">
        <f>ROUND((+K362*L362+M362*N362)/1000,0)</f>
        <v>0</v>
      </c>
      <c r="P362" s="42">
        <v>0</v>
      </c>
      <c r="Q362" s="50"/>
      <c r="R362" s="42">
        <v>0</v>
      </c>
      <c r="S362" s="50"/>
      <c r="T362" s="41">
        <f>ROUND((+P362*Q362+R362*S362)/1000,0)</f>
        <v>0</v>
      </c>
      <c r="U362" s="42">
        <f t="shared" si="265"/>
        <v>0</v>
      </c>
      <c r="V362" s="43" t="s">
        <v>37</v>
      </c>
      <c r="W362" s="44">
        <f t="shared" si="266"/>
        <v>0</v>
      </c>
      <c r="X362" s="45">
        <f t="shared" si="272"/>
        <v>0</v>
      </c>
      <c r="Y362" s="44">
        <f t="shared" si="267"/>
        <v>32</v>
      </c>
      <c r="Z362" s="45">
        <f t="shared" si="268"/>
        <v>3.2103372860611167E-4</v>
      </c>
      <c r="AA362" s="46">
        <f t="shared" si="269"/>
        <v>2.4077529645458374E-4</v>
      </c>
      <c r="AB362" s="183">
        <f t="shared" si="271"/>
        <v>2.41E-2</v>
      </c>
      <c r="AC362" s="36">
        <v>353</v>
      </c>
      <c r="AD362" s="47" t="e">
        <f>VLOOKUP(B362,#REF!,3,FALSE)</f>
        <v>#REF!</v>
      </c>
      <c r="AE362" s="2" t="e">
        <f t="shared" si="270"/>
        <v>#REF!</v>
      </c>
      <c r="BE362" s="166"/>
    </row>
    <row r="363" spans="1:57" x14ac:dyDescent="0.2">
      <c r="A363" s="25">
        <v>25</v>
      </c>
      <c r="B363" s="38" t="s">
        <v>640</v>
      </c>
      <c r="C363" s="73" t="s">
        <v>2463</v>
      </c>
      <c r="D363" s="28">
        <v>11776</v>
      </c>
      <c r="E363" s="69">
        <v>43282</v>
      </c>
      <c r="F363" s="42">
        <v>0</v>
      </c>
      <c r="G363" s="50"/>
      <c r="H363" s="42">
        <v>0</v>
      </c>
      <c r="I363" s="50"/>
      <c r="J363" s="41">
        <f>ROUND((+F363*G363+H363*I363)/1000,0)</f>
        <v>0</v>
      </c>
      <c r="K363" s="42">
        <v>0</v>
      </c>
      <c r="L363" s="50"/>
      <c r="M363" s="42">
        <v>0</v>
      </c>
      <c r="N363" s="50"/>
      <c r="O363" s="41">
        <f>ROUND((+K363*L363+M363*N363)/1000,0)</f>
        <v>0</v>
      </c>
      <c r="P363" s="42">
        <v>0</v>
      </c>
      <c r="Q363" s="50"/>
      <c r="R363" s="42">
        <v>0</v>
      </c>
      <c r="S363" s="50"/>
      <c r="T363" s="41">
        <f>ROUND((+P363*Q363+R363*S363)/1000,0)</f>
        <v>0</v>
      </c>
      <c r="U363" s="42">
        <f t="shared" si="265"/>
        <v>0</v>
      </c>
      <c r="V363" s="43" t="s">
        <v>37</v>
      </c>
      <c r="W363" s="44">
        <f t="shared" si="266"/>
        <v>0</v>
      </c>
      <c r="X363" s="45">
        <f t="shared" si="272"/>
        <v>0</v>
      </c>
      <c r="Y363" s="44">
        <f t="shared" si="267"/>
        <v>11776</v>
      </c>
      <c r="Z363" s="45">
        <f t="shared" si="268"/>
        <v>0.11814041212704909</v>
      </c>
      <c r="AA363" s="46">
        <f t="shared" si="269"/>
        <v>8.8605309095286827E-2</v>
      </c>
      <c r="AB363" s="183">
        <f t="shared" si="271"/>
        <v>8.8605</v>
      </c>
      <c r="AC363" s="36">
        <v>354</v>
      </c>
      <c r="AD363" s="47" t="e">
        <f>VLOOKUP(B363,#REF!,3,FALSE)</f>
        <v>#REF!</v>
      </c>
      <c r="AE363" s="2" t="e">
        <f t="shared" si="270"/>
        <v>#REF!</v>
      </c>
    </row>
    <row r="364" spans="1:57" x14ac:dyDescent="0.2">
      <c r="A364" s="25">
        <v>25</v>
      </c>
      <c r="B364" s="38" t="s">
        <v>641</v>
      </c>
      <c r="C364" s="73" t="s">
        <v>2457</v>
      </c>
      <c r="D364" s="49">
        <v>22912</v>
      </c>
      <c r="E364" s="69">
        <v>43282</v>
      </c>
      <c r="F364" s="42">
        <v>0</v>
      </c>
      <c r="G364" s="50"/>
      <c r="H364" s="42">
        <v>0</v>
      </c>
      <c r="I364" s="50"/>
      <c r="J364" s="41">
        <f>ROUND((+F364*G364+H364*I364)/1000,0)</f>
        <v>0</v>
      </c>
      <c r="K364" s="42">
        <v>0</v>
      </c>
      <c r="L364" s="50"/>
      <c r="M364" s="42">
        <v>0</v>
      </c>
      <c r="N364" s="50"/>
      <c r="O364" s="41">
        <f>ROUND((+K364*L364+M364*N364)/1000,0)</f>
        <v>0</v>
      </c>
      <c r="P364" s="42">
        <v>0</v>
      </c>
      <c r="Q364" s="50"/>
      <c r="R364" s="42">
        <v>0</v>
      </c>
      <c r="S364" s="50"/>
      <c r="T364" s="41">
        <f>ROUND((+P364*Q364+R364*S364)/1000,0)</f>
        <v>0</v>
      </c>
      <c r="U364" s="42">
        <f t="shared" si="265"/>
        <v>0</v>
      </c>
      <c r="V364" s="43" t="s">
        <v>37</v>
      </c>
      <c r="W364" s="44">
        <f t="shared" si="266"/>
        <v>0</v>
      </c>
      <c r="X364" s="45">
        <f t="shared" si="272"/>
        <v>0</v>
      </c>
      <c r="Y364" s="44">
        <f t="shared" si="267"/>
        <v>22912</v>
      </c>
      <c r="Z364" s="45">
        <f t="shared" si="268"/>
        <v>0.22986014968197596</v>
      </c>
      <c r="AA364" s="46">
        <f t="shared" si="269"/>
        <v>0.17239511226148196</v>
      </c>
      <c r="AB364" s="183">
        <f t="shared" si="271"/>
        <v>17.2395</v>
      </c>
      <c r="AC364" s="36">
        <v>355</v>
      </c>
      <c r="AD364" s="47" t="e">
        <f>VLOOKUP(B364,#REF!,3,FALSE)</f>
        <v>#REF!</v>
      </c>
      <c r="AE364" s="2" t="e">
        <f t="shared" si="270"/>
        <v>#REF!</v>
      </c>
    </row>
    <row r="365" spans="1:57" x14ac:dyDescent="0.2">
      <c r="A365" s="25">
        <v>25</v>
      </c>
      <c r="B365" s="38" t="s">
        <v>642</v>
      </c>
      <c r="C365" s="39" t="s">
        <v>51</v>
      </c>
      <c r="D365" s="49">
        <v>10800</v>
      </c>
      <c r="E365" s="69">
        <v>43282</v>
      </c>
      <c r="F365" s="30"/>
      <c r="G365" s="70"/>
      <c r="H365" s="41"/>
      <c r="I365" s="70"/>
      <c r="J365" s="42">
        <v>4285049</v>
      </c>
      <c r="K365" s="42"/>
      <c r="L365" s="50"/>
      <c r="M365" s="42"/>
      <c r="N365" s="50"/>
      <c r="O365" s="42">
        <v>5063038</v>
      </c>
      <c r="P365" s="42"/>
      <c r="Q365" s="50"/>
      <c r="R365" s="42"/>
      <c r="S365" s="50"/>
      <c r="T365" s="42">
        <v>5270094</v>
      </c>
      <c r="U365" s="42">
        <f t="shared" si="265"/>
        <v>14618181</v>
      </c>
      <c r="V365" s="43" t="s">
        <v>37</v>
      </c>
      <c r="W365" s="44">
        <f t="shared" si="266"/>
        <v>14618181</v>
      </c>
      <c r="X365" s="45">
        <f t="shared" si="272"/>
        <v>0.61209383284786134</v>
      </c>
      <c r="Y365" s="44">
        <f t="shared" si="267"/>
        <v>10800</v>
      </c>
      <c r="Z365" s="45">
        <f t="shared" si="268"/>
        <v>0.1083488834045627</v>
      </c>
      <c r="AA365" s="46">
        <f t="shared" si="269"/>
        <v>0.23428512076538735</v>
      </c>
      <c r="AB365" s="183">
        <f t="shared" si="271"/>
        <v>23.4285</v>
      </c>
      <c r="AC365" s="36">
        <v>356</v>
      </c>
      <c r="AD365" s="47" t="e">
        <f>VLOOKUP(B365,#REF!,3,FALSE)</f>
        <v>#REF!</v>
      </c>
      <c r="AE365" s="2" t="e">
        <f t="shared" si="270"/>
        <v>#REF!</v>
      </c>
    </row>
    <row r="366" spans="1:57" x14ac:dyDescent="0.2">
      <c r="A366" s="25">
        <v>25</v>
      </c>
      <c r="B366" s="51" t="s">
        <v>643</v>
      </c>
      <c r="C366" s="52" t="s">
        <v>644</v>
      </c>
      <c r="D366" s="71">
        <f>SUBTOTAL(9,D347:D365)</f>
        <v>99678</v>
      </c>
      <c r="E366" s="69"/>
      <c r="F366" s="55"/>
      <c r="G366" s="56"/>
      <c r="H366" s="55"/>
      <c r="I366" s="56"/>
      <c r="J366" s="57">
        <f>SUBTOTAL(9,J347:J365)</f>
        <v>7159619.1201300006</v>
      </c>
      <c r="K366" s="58"/>
      <c r="L366" s="59"/>
      <c r="M366" s="58"/>
      <c r="N366" s="59"/>
      <c r="O366" s="57">
        <f>SUBTOTAL(9,O347:O365)</f>
        <v>8165074.0193499997</v>
      </c>
      <c r="P366" s="57"/>
      <c r="Q366" s="60"/>
      <c r="R366" s="57"/>
      <c r="S366" s="60"/>
      <c r="T366" s="57">
        <f>SUBTOTAL(9,T347:T365)</f>
        <v>8557561.4396299999</v>
      </c>
      <c r="U366" s="57">
        <f>SUBTOTAL(9,U347:U365)</f>
        <v>23882255</v>
      </c>
      <c r="V366" s="43"/>
      <c r="W366" s="61">
        <f t="shared" ref="W366:AB366" si="273">SUBTOTAL(9,W347:W365)</f>
        <v>23882255</v>
      </c>
      <c r="X366" s="62">
        <f t="shared" si="273"/>
        <v>1</v>
      </c>
      <c r="Y366" s="61">
        <f t="shared" si="273"/>
        <v>99678</v>
      </c>
      <c r="Z366" s="62">
        <f t="shared" si="273"/>
        <v>1</v>
      </c>
      <c r="AA366" s="63">
        <f t="shared" si="273"/>
        <v>1</v>
      </c>
      <c r="AB366" s="64">
        <f t="shared" si="273"/>
        <v>100</v>
      </c>
      <c r="AC366" s="36">
        <v>357</v>
      </c>
      <c r="AD366" s="47" t="e">
        <f>VLOOKUP(B366,#REF!,3,FALSE)</f>
        <v>#REF!</v>
      </c>
      <c r="AE366" s="2" t="e">
        <f t="shared" si="270"/>
        <v>#REF!</v>
      </c>
    </row>
    <row r="367" spans="1:57" ht="13.5" thickBot="1" x14ac:dyDescent="0.25">
      <c r="A367" s="25">
        <v>25</v>
      </c>
      <c r="B367" s="51"/>
      <c r="C367" s="52"/>
      <c r="D367" s="53" t="s">
        <v>54</v>
      </c>
      <c r="E367" s="54">
        <f>COUNTIF(E347:E365,"&gt;0.0")</f>
        <v>19</v>
      </c>
      <c r="F367" s="55"/>
      <c r="G367" s="56"/>
      <c r="H367" s="55"/>
      <c r="I367" s="56"/>
      <c r="J367" s="57"/>
      <c r="K367" s="58"/>
      <c r="L367" s="59"/>
      <c r="M367" s="58"/>
      <c r="N367" s="59"/>
      <c r="O367" s="57"/>
      <c r="P367" s="57"/>
      <c r="Q367" s="60"/>
      <c r="R367" s="57"/>
      <c r="S367" s="60"/>
      <c r="T367" s="57"/>
      <c r="U367" s="42"/>
      <c r="V367" s="43"/>
      <c r="W367" s="44"/>
      <c r="X367" s="45"/>
      <c r="Y367" s="44"/>
      <c r="Z367" s="45"/>
      <c r="AA367" s="46"/>
      <c r="AB367" s="183"/>
      <c r="AC367" s="36">
        <v>358</v>
      </c>
      <c r="AD367" s="47"/>
    </row>
    <row r="368" spans="1:57" ht="15.75" thickBot="1" x14ac:dyDescent="0.3">
      <c r="A368" s="25">
        <v>26</v>
      </c>
      <c r="B368" s="78" t="s">
        <v>645</v>
      </c>
      <c r="C368" s="72"/>
      <c r="D368" s="28"/>
      <c r="E368" s="69"/>
      <c r="F368" s="42"/>
      <c r="G368" s="50"/>
      <c r="H368" s="42"/>
      <c r="I368" s="50"/>
      <c r="J368" s="42"/>
      <c r="K368" s="42"/>
      <c r="L368" s="50"/>
      <c r="M368" s="42"/>
      <c r="N368" s="50"/>
      <c r="O368" s="42"/>
      <c r="P368" s="42"/>
      <c r="Q368" s="50"/>
      <c r="R368" s="42"/>
      <c r="S368" s="50"/>
      <c r="T368" s="42"/>
      <c r="U368" s="42"/>
      <c r="V368" s="43"/>
      <c r="W368" s="33"/>
      <c r="X368" s="34"/>
      <c r="Y368" s="33"/>
      <c r="Z368" s="34"/>
      <c r="AA368" s="35"/>
      <c r="AB368" s="184">
        <v>100</v>
      </c>
      <c r="AC368" s="36">
        <v>359</v>
      </c>
      <c r="AD368" s="47"/>
    </row>
    <row r="369" spans="1:31" x14ac:dyDescent="0.2">
      <c r="A369" s="25">
        <v>26</v>
      </c>
      <c r="B369" s="76" t="s">
        <v>646</v>
      </c>
      <c r="C369" s="72" t="s">
        <v>647</v>
      </c>
      <c r="D369" s="28">
        <v>2682</v>
      </c>
      <c r="E369" s="69">
        <v>37803</v>
      </c>
      <c r="F369" s="41">
        <v>35449803</v>
      </c>
      <c r="G369" s="50">
        <v>17.376650000000001</v>
      </c>
      <c r="H369" s="41">
        <v>249159</v>
      </c>
      <c r="I369" s="50">
        <v>0</v>
      </c>
      <c r="J369" s="41">
        <f>ROUND((+F369*G369+H369*I369)/1000,0)</f>
        <v>615999</v>
      </c>
      <c r="K369" s="41">
        <v>33374683</v>
      </c>
      <c r="L369" s="50">
        <v>17.753710000000002</v>
      </c>
      <c r="M369" s="41">
        <v>236998</v>
      </c>
      <c r="N369" s="50">
        <v>3.0037500000000001</v>
      </c>
      <c r="O369" s="41">
        <f>ROUND((+K369*L369+M369*N369)/1000,0)</f>
        <v>593236</v>
      </c>
      <c r="P369" s="41">
        <v>33441005</v>
      </c>
      <c r="Q369" s="50">
        <v>15.8224</v>
      </c>
      <c r="R369" s="41">
        <v>242416</v>
      </c>
      <c r="S369" s="50">
        <v>3.0030999999999999</v>
      </c>
      <c r="T369" s="41">
        <f>ROUND((+P369*Q369+R369*S369)/1000,0)</f>
        <v>529845</v>
      </c>
      <c r="U369" s="42">
        <f>ROUND(+T369+O369+J369,0)</f>
        <v>1739080</v>
      </c>
      <c r="V369" s="43" t="s">
        <v>37</v>
      </c>
      <c r="W369" s="44">
        <f>IF(V369="yes",U369,"")</f>
        <v>1739080</v>
      </c>
      <c r="X369" s="45">
        <f>IF(V369="yes",W369/W$374,0)</f>
        <v>0.28703439930045394</v>
      </c>
      <c r="Y369" s="44">
        <f>IF(V369="yes",D369,"")</f>
        <v>2682</v>
      </c>
      <c r="Z369" s="45">
        <f>IF(V369="yes",Y369/Y$374,0)</f>
        <v>0.29440175631174531</v>
      </c>
      <c r="AA369" s="46">
        <f>(X369*0.25+Z369*0.75)</f>
        <v>0.29255991705892248</v>
      </c>
      <c r="AB369" s="183">
        <f>ROUND(+AA369*$AB$368,2)</f>
        <v>29.26</v>
      </c>
      <c r="AC369" s="36">
        <v>360</v>
      </c>
      <c r="AD369" s="47" t="e">
        <f>VLOOKUP(B369,#REF!,3,FALSE)</f>
        <v>#REF!</v>
      </c>
      <c r="AE369" s="2" t="e">
        <f t="shared" ref="AE369:AE374" si="274">EXACT(D369,AD369)</f>
        <v>#REF!</v>
      </c>
    </row>
    <row r="370" spans="1:31" x14ac:dyDescent="0.2">
      <c r="A370" s="25">
        <v>26</v>
      </c>
      <c r="B370" s="76" t="s">
        <v>648</v>
      </c>
      <c r="C370" s="72" t="s">
        <v>649</v>
      </c>
      <c r="D370" s="28">
        <v>164</v>
      </c>
      <c r="E370" s="69">
        <v>37803</v>
      </c>
      <c r="F370" s="41">
        <v>1212564</v>
      </c>
      <c r="G370" s="50">
        <v>6.9843700000000002</v>
      </c>
      <c r="H370" s="41">
        <v>14214</v>
      </c>
      <c r="I370" s="50">
        <v>0</v>
      </c>
      <c r="J370" s="41">
        <f>ROUND((+F370*G370+H370*I370)/1000,0)</f>
        <v>8469</v>
      </c>
      <c r="K370" s="41">
        <v>1146093</v>
      </c>
      <c r="L370" s="50">
        <v>7.5639500000000002</v>
      </c>
      <c r="M370" s="41">
        <v>16865</v>
      </c>
      <c r="N370" s="50">
        <v>0</v>
      </c>
      <c r="O370" s="41">
        <f>ROUND((+K370*L370+M370*N370)/1000,0)</f>
        <v>8669</v>
      </c>
      <c r="P370" s="41">
        <v>1271215</v>
      </c>
      <c r="Q370" s="50">
        <v>7.0554500000000004</v>
      </c>
      <c r="R370" s="41">
        <v>20405</v>
      </c>
      <c r="S370" s="50">
        <v>0</v>
      </c>
      <c r="T370" s="41">
        <f>ROUND((+P370*Q370+R370*S370)/1000,0)</f>
        <v>8969</v>
      </c>
      <c r="U370" s="42">
        <f>ROUND(+T370+O370+J370,0)</f>
        <v>26107</v>
      </c>
      <c r="V370" s="43" t="s">
        <v>37</v>
      </c>
      <c r="W370" s="44">
        <f>IF(V370="yes",U370,"")</f>
        <v>26107</v>
      </c>
      <c r="X370" s="45">
        <f>IF(V370="yes",W370/W$374,0)</f>
        <v>4.3089490204803408E-3</v>
      </c>
      <c r="Y370" s="44">
        <f>IF(V370="yes",D370,"")</f>
        <v>164</v>
      </c>
      <c r="Z370" s="45">
        <f>IF(V370="yes",Y370/Y$374,0)</f>
        <v>1.8002195389681667E-2</v>
      </c>
      <c r="AA370" s="46">
        <f>(X370*0.25+Z370*0.75)</f>
        <v>1.4578883797381335E-2</v>
      </c>
      <c r="AB370" s="183">
        <f>ROUND(+AA370*$AB$368,2)</f>
        <v>1.46</v>
      </c>
      <c r="AC370" s="36">
        <v>361</v>
      </c>
      <c r="AD370" s="47" t="e">
        <f>VLOOKUP(B370,#REF!,3,FALSE)</f>
        <v>#REF!</v>
      </c>
      <c r="AE370" s="2" t="e">
        <f t="shared" si="274"/>
        <v>#REF!</v>
      </c>
    </row>
    <row r="371" spans="1:31" x14ac:dyDescent="0.2">
      <c r="A371" s="25">
        <v>26</v>
      </c>
      <c r="B371" s="76" t="s">
        <v>650</v>
      </c>
      <c r="C371" s="79" t="s">
        <v>651</v>
      </c>
      <c r="D371" s="49">
        <v>116</v>
      </c>
      <c r="E371" s="69">
        <v>37803</v>
      </c>
      <c r="F371" s="41">
        <v>598303</v>
      </c>
      <c r="G371" s="50">
        <v>6.9897600000000004</v>
      </c>
      <c r="H371" s="41">
        <v>87260</v>
      </c>
      <c r="I371" s="50">
        <v>3.0025200000000001</v>
      </c>
      <c r="J371" s="41">
        <f>ROUND((+F371*G371+H371*I371)/1000,0)</f>
        <v>4444</v>
      </c>
      <c r="K371" s="41">
        <v>536647</v>
      </c>
      <c r="L371" s="50">
        <v>7.7928300000000004</v>
      </c>
      <c r="M371" s="41">
        <v>91427</v>
      </c>
      <c r="N371" s="50">
        <v>2.8656700000000002</v>
      </c>
      <c r="O371" s="41">
        <f>ROUND((+K371*L371+M371*N371)/1000,0)</f>
        <v>4444</v>
      </c>
      <c r="P371" s="41">
        <v>574492</v>
      </c>
      <c r="Q371" s="50">
        <v>8.0888799999999996</v>
      </c>
      <c r="R371" s="41">
        <v>102148</v>
      </c>
      <c r="S371" s="50">
        <v>2.83901</v>
      </c>
      <c r="T371" s="41">
        <f>ROUND((+P371*Q371+R371*S371)/1000,0)</f>
        <v>4937</v>
      </c>
      <c r="U371" s="42">
        <f>ROUND(+T371+O371+J371,0)</f>
        <v>13825</v>
      </c>
      <c r="V371" s="43" t="s">
        <v>37</v>
      </c>
      <c r="W371" s="44">
        <f>IF(V371="yes",U371,"")</f>
        <v>13825</v>
      </c>
      <c r="X371" s="45">
        <f>IF(V371="yes",W371/W$374,0)</f>
        <v>2.2818102504363084E-3</v>
      </c>
      <c r="Y371" s="44">
        <f>IF(V371="yes",D371,"")</f>
        <v>116</v>
      </c>
      <c r="Z371" s="45">
        <f>IF(V371="yes",Y371/Y$374,0)</f>
        <v>1.2733260153677277E-2</v>
      </c>
      <c r="AA371" s="46">
        <f>(X371*0.25+Z371*0.75)</f>
        <v>1.0120397677867035E-2</v>
      </c>
      <c r="AB371" s="183">
        <f>ROUND(+AA371*$AB$368,2)</f>
        <v>1.01</v>
      </c>
      <c r="AC371" s="36">
        <v>362</v>
      </c>
      <c r="AD371" s="47" t="e">
        <f>VLOOKUP(B371,#REF!,3,FALSE)</f>
        <v>#REF!</v>
      </c>
      <c r="AE371" s="2" t="e">
        <f t="shared" si="274"/>
        <v>#REF!</v>
      </c>
    </row>
    <row r="372" spans="1:31" x14ac:dyDescent="0.2">
      <c r="A372" s="25">
        <v>26</v>
      </c>
      <c r="B372" s="76" t="s">
        <v>652</v>
      </c>
      <c r="C372" s="72" t="s">
        <v>653</v>
      </c>
      <c r="D372" s="28">
        <v>264</v>
      </c>
      <c r="E372" s="69">
        <v>37803</v>
      </c>
      <c r="F372" s="41">
        <v>1888812</v>
      </c>
      <c r="G372" s="50">
        <v>5.5473999999999997</v>
      </c>
      <c r="H372" s="41">
        <v>43792</v>
      </c>
      <c r="I372" s="50">
        <v>0</v>
      </c>
      <c r="J372" s="41">
        <f>ROUND((+F372*G372+H372*I372)/1000,0)</f>
        <v>10478</v>
      </c>
      <c r="K372" s="41">
        <v>1746529</v>
      </c>
      <c r="L372" s="50">
        <v>5.9059900000000001</v>
      </c>
      <c r="M372" s="41">
        <v>42430</v>
      </c>
      <c r="N372" s="50">
        <v>0</v>
      </c>
      <c r="O372" s="41">
        <f>ROUND((+K372*L372+M372*N372)/1000,0)</f>
        <v>10315</v>
      </c>
      <c r="P372" s="41">
        <v>1828765</v>
      </c>
      <c r="Q372" s="50">
        <v>5.6404100000000001</v>
      </c>
      <c r="R372" s="41">
        <v>48006</v>
      </c>
      <c r="S372" s="50">
        <v>0</v>
      </c>
      <c r="T372" s="41">
        <f>ROUND((+P372*Q372+R372*S372)/1000,0)</f>
        <v>10315</v>
      </c>
      <c r="U372" s="42">
        <f>ROUND(+T372+O372+J372,0)</f>
        <v>31108</v>
      </c>
      <c r="V372" s="43" t="s">
        <v>37</v>
      </c>
      <c r="W372" s="44">
        <f>IF(V372="yes",U372,"")</f>
        <v>31108</v>
      </c>
      <c r="X372" s="45">
        <f>IF(V372="yes",W372/W$374,0)</f>
        <v>5.1343619002222557E-3</v>
      </c>
      <c r="Y372" s="44">
        <f>IF(V372="yes",D372,"")</f>
        <v>264</v>
      </c>
      <c r="Z372" s="45">
        <f>IF(V372="yes",Y372/Y$374,0)</f>
        <v>2.8979143798024149E-2</v>
      </c>
      <c r="AA372" s="46">
        <f>(X372*0.25+Z372*0.75)</f>
        <v>2.3017948323573678E-2</v>
      </c>
      <c r="AB372" s="183">
        <f>ROUND(+AA372*$AB$368,2)</f>
        <v>2.2999999999999998</v>
      </c>
      <c r="AC372" s="36">
        <v>363</v>
      </c>
      <c r="AD372" s="47" t="e">
        <f>VLOOKUP(B372,#REF!,3,FALSE)</f>
        <v>#REF!</v>
      </c>
      <c r="AE372" s="2" t="e">
        <f t="shared" si="274"/>
        <v>#REF!</v>
      </c>
    </row>
    <row r="373" spans="1:31" x14ac:dyDescent="0.2">
      <c r="A373" s="25">
        <v>26</v>
      </c>
      <c r="B373" s="38" t="s">
        <v>654</v>
      </c>
      <c r="C373" s="39" t="s">
        <v>51</v>
      </c>
      <c r="D373" s="28">
        <v>5884</v>
      </c>
      <c r="E373" s="69">
        <v>37803</v>
      </c>
      <c r="F373" s="30"/>
      <c r="G373" s="70"/>
      <c r="H373" s="41"/>
      <c r="I373" s="70"/>
      <c r="J373" s="41">
        <v>1460654</v>
      </c>
      <c r="K373" s="42"/>
      <c r="L373" s="50"/>
      <c r="M373" s="42"/>
      <c r="N373" s="50"/>
      <c r="O373" s="41">
        <v>1398521</v>
      </c>
      <c r="P373" s="42"/>
      <c r="Q373" s="50"/>
      <c r="R373" s="42"/>
      <c r="S373" s="50"/>
      <c r="T373" s="41">
        <v>1389491</v>
      </c>
      <c r="U373" s="42">
        <f>ROUND(+T373+O373+J373,0)</f>
        <v>4248666</v>
      </c>
      <c r="V373" s="43" t="s">
        <v>37</v>
      </c>
      <c r="W373" s="44">
        <f>IF(V373="yes",U373,"")</f>
        <v>4248666</v>
      </c>
      <c r="X373" s="45">
        <f>IF(V373="yes",W373/W$374,0)</f>
        <v>0.70124047952840718</v>
      </c>
      <c r="Y373" s="44">
        <f>IF(V373="yes",D373,"")</f>
        <v>5884</v>
      </c>
      <c r="Z373" s="45">
        <f>IF(V373="yes",Y373/Y$374,0)</f>
        <v>0.64588364434687162</v>
      </c>
      <c r="AA373" s="46">
        <f>(X373*0.25+Z373*0.75)</f>
        <v>0.65972285314225554</v>
      </c>
      <c r="AB373" s="183">
        <f>ROUND(+AA373*$AB$368,2)</f>
        <v>65.97</v>
      </c>
      <c r="AC373" s="36">
        <v>364</v>
      </c>
      <c r="AD373" s="47" t="e">
        <f>VLOOKUP(B373,#REF!,3,FALSE)</f>
        <v>#REF!</v>
      </c>
      <c r="AE373" s="2" t="e">
        <f t="shared" si="274"/>
        <v>#REF!</v>
      </c>
    </row>
    <row r="374" spans="1:31" x14ac:dyDescent="0.2">
      <c r="A374" s="25">
        <v>26</v>
      </c>
      <c r="B374" s="51" t="s">
        <v>655</v>
      </c>
      <c r="C374" s="95" t="s">
        <v>656</v>
      </c>
      <c r="D374" s="71">
        <f>SUBTOTAL(9,D369:D373)</f>
        <v>9110</v>
      </c>
      <c r="E374" s="69"/>
      <c r="F374" s="55"/>
      <c r="G374" s="56"/>
      <c r="H374" s="55"/>
      <c r="I374" s="56"/>
      <c r="J374" s="57">
        <f>SUBTOTAL(9,J369:J373)</f>
        <v>2100044</v>
      </c>
      <c r="K374" s="58"/>
      <c r="L374" s="59"/>
      <c r="M374" s="58"/>
      <c r="N374" s="59"/>
      <c r="O374" s="57">
        <f>SUBTOTAL(9,O369:O373)</f>
        <v>2015185</v>
      </c>
      <c r="P374" s="57"/>
      <c r="Q374" s="60"/>
      <c r="R374" s="57"/>
      <c r="S374" s="60"/>
      <c r="T374" s="57">
        <f>SUBTOTAL(9,T369:T373)</f>
        <v>1943557</v>
      </c>
      <c r="U374" s="57">
        <f>SUBTOTAL(9,U369:U373)</f>
        <v>6058786</v>
      </c>
      <c r="V374" s="43"/>
      <c r="W374" s="61">
        <f t="shared" ref="W374:AB374" si="275">SUBTOTAL(9,W369:W373)</f>
        <v>6058786</v>
      </c>
      <c r="X374" s="62">
        <f t="shared" si="275"/>
        <v>1</v>
      </c>
      <c r="Y374" s="61">
        <f t="shared" si="275"/>
        <v>9110</v>
      </c>
      <c r="Z374" s="62">
        <f t="shared" si="275"/>
        <v>1</v>
      </c>
      <c r="AA374" s="63">
        <f t="shared" si="275"/>
        <v>1</v>
      </c>
      <c r="AB374" s="64">
        <f t="shared" si="275"/>
        <v>100</v>
      </c>
      <c r="AC374" s="36">
        <v>365</v>
      </c>
      <c r="AD374" s="47" t="e">
        <f>VLOOKUP(B374,#REF!,3,FALSE)</f>
        <v>#REF!</v>
      </c>
      <c r="AE374" s="2" t="e">
        <f t="shared" si="274"/>
        <v>#REF!</v>
      </c>
    </row>
    <row r="375" spans="1:31" ht="13.5" thickBot="1" x14ac:dyDescent="0.25">
      <c r="A375" s="25">
        <v>26</v>
      </c>
      <c r="B375" s="51"/>
      <c r="C375" s="95"/>
      <c r="D375" s="53" t="s">
        <v>54</v>
      </c>
      <c r="E375" s="54">
        <f>COUNTIF(E369:E373,"&gt;0.0")</f>
        <v>5</v>
      </c>
      <c r="F375" s="55"/>
      <c r="G375" s="56"/>
      <c r="H375" s="55"/>
      <c r="I375" s="56"/>
      <c r="J375" s="57"/>
      <c r="K375" s="58"/>
      <c r="L375" s="59"/>
      <c r="M375" s="58"/>
      <c r="N375" s="59"/>
      <c r="O375" s="57"/>
      <c r="P375" s="57"/>
      <c r="Q375" s="60"/>
      <c r="R375" s="57"/>
      <c r="S375" s="60"/>
      <c r="T375" s="57"/>
      <c r="U375" s="42"/>
      <c r="V375" s="43"/>
      <c r="W375" s="44"/>
      <c r="X375" s="45"/>
      <c r="Y375" s="44"/>
      <c r="Z375" s="45"/>
      <c r="AA375" s="46"/>
      <c r="AB375" s="183"/>
      <c r="AC375" s="36">
        <v>366</v>
      </c>
      <c r="AD375" s="47"/>
    </row>
    <row r="376" spans="1:31" ht="15.75" thickBot="1" x14ac:dyDescent="0.3">
      <c r="A376" s="25">
        <v>27</v>
      </c>
      <c r="B376" s="78" t="s">
        <v>657</v>
      </c>
      <c r="C376" s="72"/>
      <c r="D376" s="28"/>
      <c r="E376" s="69"/>
      <c r="F376" s="41"/>
      <c r="G376" s="70"/>
      <c r="H376" s="41"/>
      <c r="I376" s="70"/>
      <c r="J376" s="41"/>
      <c r="K376" s="41"/>
      <c r="L376" s="50"/>
      <c r="M376" s="41"/>
      <c r="N376" s="50"/>
      <c r="O376" s="41"/>
      <c r="P376" s="41"/>
      <c r="Q376" s="50"/>
      <c r="R376" s="41"/>
      <c r="S376" s="50"/>
      <c r="T376" s="41"/>
      <c r="U376" s="42"/>
      <c r="V376" s="43"/>
      <c r="W376" s="33"/>
      <c r="X376" s="34"/>
      <c r="Y376" s="33"/>
      <c r="Z376" s="34"/>
      <c r="AA376" s="35"/>
      <c r="AB376" s="184">
        <v>100</v>
      </c>
      <c r="AC376" s="36">
        <v>367</v>
      </c>
      <c r="AD376" s="47"/>
    </row>
    <row r="377" spans="1:31" x14ac:dyDescent="0.2">
      <c r="A377" s="25">
        <v>27</v>
      </c>
      <c r="B377" s="38" t="s">
        <v>658</v>
      </c>
      <c r="C377" s="72" t="s">
        <v>659</v>
      </c>
      <c r="D377" s="28">
        <v>1969</v>
      </c>
      <c r="E377" s="69">
        <v>35431</v>
      </c>
      <c r="F377" s="42">
        <v>20169490</v>
      </c>
      <c r="G377" s="77">
        <v>12.631460000000001</v>
      </c>
      <c r="H377" s="42">
        <v>521165</v>
      </c>
      <c r="I377" s="77">
        <v>0</v>
      </c>
      <c r="J377" s="41">
        <f t="shared" ref="J377:J386" si="276">ROUND((+F377*G377+H377*I377)/1000,0)</f>
        <v>254770</v>
      </c>
      <c r="K377" s="42">
        <v>22333189</v>
      </c>
      <c r="L377" s="77">
        <v>10.75886</v>
      </c>
      <c r="M377" s="42">
        <v>562642</v>
      </c>
      <c r="N377" s="77">
        <v>1.9532799999999999</v>
      </c>
      <c r="O377" s="41">
        <f t="shared" ref="O377:O386" si="277">ROUND((+K377*L377+M377*N377)/1000,0)</f>
        <v>241379</v>
      </c>
      <c r="P377" s="42">
        <v>23558308</v>
      </c>
      <c r="Q377" s="77">
        <v>11.23442</v>
      </c>
      <c r="R377" s="42">
        <v>585309</v>
      </c>
      <c r="S377" s="77">
        <v>2.8873600000000001</v>
      </c>
      <c r="T377" s="41">
        <f t="shared" ref="T377:T386" si="278">ROUND((+P377*Q377+R377*S377)/1000,0)</f>
        <v>266354</v>
      </c>
      <c r="U377" s="42">
        <f t="shared" ref="U377:U387" si="279">ROUND(+T377+O377+J377,0)</f>
        <v>762503</v>
      </c>
      <c r="V377" s="43" t="s">
        <v>37</v>
      </c>
      <c r="W377" s="44">
        <f t="shared" ref="W377:W387" si="280">IF(V377="yes",U377,"")</f>
        <v>762503</v>
      </c>
      <c r="X377" s="45">
        <f t="shared" ref="X377:X387" si="281">IF(V377="yes",W377/W$388,0)</f>
        <v>0.12909587866626621</v>
      </c>
      <c r="Y377" s="44">
        <f t="shared" ref="Y377:Y387" si="282">IF(V377="yes",D377,"")</f>
        <v>1969</v>
      </c>
      <c r="Z377" s="45">
        <f t="shared" ref="Z377:Z387" si="283">IF(V377="yes",Y377/Y$388,0)</f>
        <v>0.25755395683453236</v>
      </c>
      <c r="AA377" s="46">
        <f t="shared" ref="AA377:AA387" si="284">(X377*0.25+Z377*0.75)</f>
        <v>0.22543943729246579</v>
      </c>
      <c r="AB377" s="183">
        <f>ROUND(+AA377*$AB$376,2)</f>
        <v>22.54</v>
      </c>
      <c r="AC377" s="36">
        <v>368</v>
      </c>
      <c r="AD377" s="47" t="e">
        <f>VLOOKUP(B377,#REF!,3,FALSE)</f>
        <v>#REF!</v>
      </c>
      <c r="AE377" s="2" t="e">
        <f t="shared" ref="AE377:AE388" si="285">EXACT(D377,AD377)</f>
        <v>#REF!</v>
      </c>
    </row>
    <row r="378" spans="1:31" x14ac:dyDescent="0.2">
      <c r="A378" s="25">
        <v>27</v>
      </c>
      <c r="B378" s="38" t="s">
        <v>660</v>
      </c>
      <c r="C378" s="72" t="s">
        <v>661</v>
      </c>
      <c r="D378" s="28">
        <v>1822</v>
      </c>
      <c r="E378" s="69">
        <v>37073</v>
      </c>
      <c r="F378" s="42">
        <v>20435953</v>
      </c>
      <c r="G378" s="77">
        <v>13.359260000000001</v>
      </c>
      <c r="H378" s="42">
        <v>172379</v>
      </c>
      <c r="I378" s="77">
        <v>3.0037500000000001</v>
      </c>
      <c r="J378" s="41">
        <f t="shared" si="276"/>
        <v>273527</v>
      </c>
      <c r="K378" s="42">
        <v>21428809</v>
      </c>
      <c r="L378" s="77">
        <v>13.919119999999999</v>
      </c>
      <c r="M378" s="42">
        <v>176677</v>
      </c>
      <c r="N378" s="77">
        <v>3.0037500000000001</v>
      </c>
      <c r="O378" s="41">
        <f t="shared" si="277"/>
        <v>298801</v>
      </c>
      <c r="P378" s="42">
        <v>22412519</v>
      </c>
      <c r="Q378" s="77">
        <v>13.78396</v>
      </c>
      <c r="R378" s="42">
        <v>183833</v>
      </c>
      <c r="S378" s="77">
        <v>3.0027200000000001</v>
      </c>
      <c r="T378" s="41">
        <f t="shared" si="278"/>
        <v>309485</v>
      </c>
      <c r="U378" s="42">
        <f t="shared" si="279"/>
        <v>881813</v>
      </c>
      <c r="V378" s="43" t="s">
        <v>37</v>
      </c>
      <c r="W378" s="44">
        <f t="shared" si="280"/>
        <v>881813</v>
      </c>
      <c r="X378" s="45">
        <f t="shared" si="281"/>
        <v>0.14929570644880899</v>
      </c>
      <c r="Y378" s="44">
        <f t="shared" si="282"/>
        <v>1822</v>
      </c>
      <c r="Z378" s="45">
        <f t="shared" si="283"/>
        <v>0.23832570307390452</v>
      </c>
      <c r="AA378" s="46">
        <f t="shared" si="284"/>
        <v>0.21606820391763062</v>
      </c>
      <c r="AB378" s="183">
        <f t="shared" ref="AB378:AB387" si="286">ROUND(+AA378*$AB$376,2)</f>
        <v>21.61</v>
      </c>
      <c r="AC378" s="36">
        <v>369</v>
      </c>
      <c r="AD378" s="47" t="e">
        <f>VLOOKUP(B378,#REF!,3,FALSE)</f>
        <v>#REF!</v>
      </c>
      <c r="AE378" s="2" t="e">
        <f t="shared" si="285"/>
        <v>#REF!</v>
      </c>
    </row>
    <row r="379" spans="1:31" x14ac:dyDescent="0.2">
      <c r="A379" s="25">
        <v>27</v>
      </c>
      <c r="B379" s="38" t="s">
        <v>662</v>
      </c>
      <c r="C379" s="72" t="s">
        <v>663</v>
      </c>
      <c r="D379" s="49">
        <v>179</v>
      </c>
      <c r="E379" s="69">
        <v>35431</v>
      </c>
      <c r="F379" s="42">
        <v>1439894</v>
      </c>
      <c r="G379" s="77">
        <v>7.8630800000000001</v>
      </c>
      <c r="H379" s="42">
        <v>78874</v>
      </c>
      <c r="I379" s="77">
        <v>0</v>
      </c>
      <c r="J379" s="41">
        <f t="shared" si="276"/>
        <v>11322</v>
      </c>
      <c r="K379" s="42">
        <v>1769029</v>
      </c>
      <c r="L379" s="77">
        <v>7.9659500000000003</v>
      </c>
      <c r="M379" s="42">
        <v>100327</v>
      </c>
      <c r="N379" s="77">
        <v>0</v>
      </c>
      <c r="O379" s="41">
        <f t="shared" si="277"/>
        <v>14092</v>
      </c>
      <c r="P379" s="42">
        <v>1847253</v>
      </c>
      <c r="Q379" s="77">
        <v>8.1</v>
      </c>
      <c r="R379" s="42">
        <v>102619</v>
      </c>
      <c r="S379" s="77">
        <v>0</v>
      </c>
      <c r="T379" s="41">
        <f t="shared" si="278"/>
        <v>14963</v>
      </c>
      <c r="U379" s="42">
        <f t="shared" si="279"/>
        <v>40377</v>
      </c>
      <c r="V379" s="43" t="s">
        <v>37</v>
      </c>
      <c r="W379" s="44">
        <f t="shared" si="280"/>
        <v>40377</v>
      </c>
      <c r="X379" s="45">
        <f t="shared" si="281"/>
        <v>6.8360443079015171E-3</v>
      </c>
      <c r="Y379" s="44">
        <f t="shared" si="282"/>
        <v>179</v>
      </c>
      <c r="Z379" s="45">
        <f t="shared" si="283"/>
        <v>2.341399607586658E-2</v>
      </c>
      <c r="AA379" s="46">
        <f t="shared" si="284"/>
        <v>1.9269508133875315E-2</v>
      </c>
      <c r="AB379" s="183">
        <f t="shared" si="286"/>
        <v>1.93</v>
      </c>
      <c r="AC379" s="36">
        <v>370</v>
      </c>
      <c r="AD379" s="47" t="e">
        <f>VLOOKUP(B379,#REF!,3,FALSE)</f>
        <v>#REF!</v>
      </c>
      <c r="AE379" s="2" t="e">
        <f t="shared" si="285"/>
        <v>#REF!</v>
      </c>
    </row>
    <row r="380" spans="1:31" x14ac:dyDescent="0.2">
      <c r="A380" s="25">
        <v>27</v>
      </c>
      <c r="B380" s="38" t="s">
        <v>664</v>
      </c>
      <c r="C380" s="79" t="s">
        <v>665</v>
      </c>
      <c r="D380" s="28">
        <v>175</v>
      </c>
      <c r="E380" s="69">
        <v>35431</v>
      </c>
      <c r="F380" s="42">
        <v>868129</v>
      </c>
      <c r="G380" s="77">
        <v>8.0990300000000008</v>
      </c>
      <c r="H380" s="42">
        <v>0</v>
      </c>
      <c r="I380" s="77">
        <v>0</v>
      </c>
      <c r="J380" s="41">
        <f t="shared" si="276"/>
        <v>7031</v>
      </c>
      <c r="K380" s="42">
        <v>903130</v>
      </c>
      <c r="L380" s="77">
        <v>8.0984999999999996</v>
      </c>
      <c r="M380" s="42">
        <v>0</v>
      </c>
      <c r="N380" s="77">
        <v>0</v>
      </c>
      <c r="O380" s="41">
        <f t="shared" si="277"/>
        <v>7314</v>
      </c>
      <c r="P380" s="42">
        <v>949113</v>
      </c>
      <c r="Q380" s="77">
        <v>8.1</v>
      </c>
      <c r="R380" s="42">
        <v>0</v>
      </c>
      <c r="S380" s="77">
        <v>0</v>
      </c>
      <c r="T380" s="41">
        <f t="shared" si="278"/>
        <v>7688</v>
      </c>
      <c r="U380" s="42">
        <f t="shared" si="279"/>
        <v>22033</v>
      </c>
      <c r="V380" s="43" t="s">
        <v>37</v>
      </c>
      <c r="W380" s="44">
        <f t="shared" si="280"/>
        <v>22033</v>
      </c>
      <c r="X380" s="45">
        <f t="shared" si="281"/>
        <v>3.7303059721126909E-3</v>
      </c>
      <c r="Y380" s="44">
        <f t="shared" si="282"/>
        <v>175</v>
      </c>
      <c r="Z380" s="45">
        <f t="shared" si="283"/>
        <v>2.289077828646174E-2</v>
      </c>
      <c r="AA380" s="46">
        <f t="shared" si="284"/>
        <v>1.8100660207874476E-2</v>
      </c>
      <c r="AB380" s="183">
        <f t="shared" si="286"/>
        <v>1.81</v>
      </c>
      <c r="AC380" s="36">
        <v>371</v>
      </c>
      <c r="AD380" s="47" t="e">
        <f>VLOOKUP(B380,#REF!,3,FALSE)</f>
        <v>#REF!</v>
      </c>
      <c r="AE380" s="2" t="e">
        <f t="shared" si="285"/>
        <v>#REF!</v>
      </c>
    </row>
    <row r="381" spans="1:31" x14ac:dyDescent="0.2">
      <c r="A381" s="25">
        <v>27</v>
      </c>
      <c r="B381" s="38" t="s">
        <v>666</v>
      </c>
      <c r="C381" s="72" t="s">
        <v>667</v>
      </c>
      <c r="D381" s="28">
        <v>174</v>
      </c>
      <c r="E381" s="69">
        <v>35431</v>
      </c>
      <c r="F381" s="42">
        <v>1069710</v>
      </c>
      <c r="G381" s="77">
        <v>9.42685</v>
      </c>
      <c r="H381" s="42">
        <v>60797</v>
      </c>
      <c r="I381" s="77">
        <v>3.0037500000000001</v>
      </c>
      <c r="J381" s="41">
        <f t="shared" si="276"/>
        <v>10267</v>
      </c>
      <c r="K381" s="42">
        <v>1067290</v>
      </c>
      <c r="L381" s="77">
        <v>7.9996900000000002</v>
      </c>
      <c r="M381" s="42">
        <v>82698</v>
      </c>
      <c r="N381" s="77">
        <v>3.0037500000000001</v>
      </c>
      <c r="O381" s="41">
        <f t="shared" si="277"/>
        <v>8786</v>
      </c>
      <c r="P381" s="42">
        <v>1133065</v>
      </c>
      <c r="Q381" s="77">
        <v>10.66752</v>
      </c>
      <c r="R381" s="42">
        <v>84348</v>
      </c>
      <c r="S381" s="77">
        <v>0</v>
      </c>
      <c r="T381" s="41">
        <f t="shared" si="278"/>
        <v>12087</v>
      </c>
      <c r="U381" s="42">
        <f t="shared" si="279"/>
        <v>31140</v>
      </c>
      <c r="V381" s="43" t="s">
        <v>37</v>
      </c>
      <c r="W381" s="44">
        <f t="shared" si="280"/>
        <v>31140</v>
      </c>
      <c r="X381" s="45">
        <f t="shared" si="281"/>
        <v>5.2721702887300499E-3</v>
      </c>
      <c r="Y381" s="44">
        <f t="shared" si="282"/>
        <v>174</v>
      </c>
      <c r="Z381" s="45">
        <f t="shared" si="283"/>
        <v>2.275997383911053E-2</v>
      </c>
      <c r="AA381" s="46">
        <f t="shared" si="284"/>
        <v>1.8388022951515409E-2</v>
      </c>
      <c r="AB381" s="183">
        <f t="shared" si="286"/>
        <v>1.84</v>
      </c>
      <c r="AC381" s="36">
        <v>372</v>
      </c>
      <c r="AD381" s="47" t="e">
        <f>VLOOKUP(B381,#REF!,3,FALSE)</f>
        <v>#REF!</v>
      </c>
      <c r="AE381" s="2" t="e">
        <f t="shared" si="285"/>
        <v>#REF!</v>
      </c>
    </row>
    <row r="382" spans="1:31" x14ac:dyDescent="0.2">
      <c r="A382" s="25">
        <v>27</v>
      </c>
      <c r="B382" s="38" t="s">
        <v>668</v>
      </c>
      <c r="C382" s="72" t="s">
        <v>669</v>
      </c>
      <c r="D382" s="28">
        <v>196</v>
      </c>
      <c r="E382" s="69">
        <v>35431</v>
      </c>
      <c r="F382" s="42">
        <v>741738</v>
      </c>
      <c r="G382" s="77">
        <v>7.9232800000000001</v>
      </c>
      <c r="H382" s="42">
        <v>0</v>
      </c>
      <c r="I382" s="77">
        <v>0</v>
      </c>
      <c r="J382" s="41">
        <f t="shared" si="276"/>
        <v>5877</v>
      </c>
      <c r="K382" s="42">
        <v>947197</v>
      </c>
      <c r="L382" s="77">
        <v>7.9656000000000002</v>
      </c>
      <c r="M382" s="42">
        <v>0</v>
      </c>
      <c r="N382" s="77">
        <v>0</v>
      </c>
      <c r="O382" s="41">
        <f t="shared" si="277"/>
        <v>7545</v>
      </c>
      <c r="P382" s="42">
        <v>1007150</v>
      </c>
      <c r="Q382" s="77">
        <v>7.9739800000000001</v>
      </c>
      <c r="R382" s="42">
        <v>0</v>
      </c>
      <c r="S382" s="77">
        <v>0</v>
      </c>
      <c r="T382" s="41">
        <f t="shared" si="278"/>
        <v>8031</v>
      </c>
      <c r="U382" s="42">
        <f t="shared" si="279"/>
        <v>21453</v>
      </c>
      <c r="V382" s="43" t="s">
        <v>37</v>
      </c>
      <c r="W382" s="44">
        <f t="shared" si="280"/>
        <v>21453</v>
      </c>
      <c r="X382" s="45">
        <f t="shared" si="281"/>
        <v>3.6321088376405192E-3</v>
      </c>
      <c r="Y382" s="44">
        <f t="shared" si="282"/>
        <v>196</v>
      </c>
      <c r="Z382" s="45">
        <f t="shared" si="283"/>
        <v>2.5637671680837148E-2</v>
      </c>
      <c r="AA382" s="46">
        <f t="shared" si="284"/>
        <v>2.013628097003799E-2</v>
      </c>
      <c r="AB382" s="183">
        <f t="shared" si="286"/>
        <v>2.0099999999999998</v>
      </c>
      <c r="AC382" s="36">
        <v>373</v>
      </c>
      <c r="AD382" s="47" t="e">
        <f>VLOOKUP(B382,#REF!,3,FALSE)</f>
        <v>#REF!</v>
      </c>
      <c r="AE382" s="2" t="e">
        <f t="shared" si="285"/>
        <v>#REF!</v>
      </c>
    </row>
    <row r="383" spans="1:31" x14ac:dyDescent="0.2">
      <c r="A383" s="25">
        <v>27</v>
      </c>
      <c r="B383" s="38" t="s">
        <v>670</v>
      </c>
      <c r="C383" s="79" t="s">
        <v>671</v>
      </c>
      <c r="D383" s="28">
        <v>11</v>
      </c>
      <c r="E383" s="69">
        <v>35431</v>
      </c>
      <c r="F383" s="42">
        <v>115335</v>
      </c>
      <c r="G383" s="77">
        <v>7.76</v>
      </c>
      <c r="H383" s="42">
        <v>85508</v>
      </c>
      <c r="I383" s="77">
        <v>0</v>
      </c>
      <c r="J383" s="41">
        <f t="shared" si="276"/>
        <v>895</v>
      </c>
      <c r="K383" s="42">
        <v>112915</v>
      </c>
      <c r="L383" s="77">
        <v>7.7580400000000003</v>
      </c>
      <c r="M383" s="42">
        <v>97159</v>
      </c>
      <c r="N383" s="77">
        <v>0</v>
      </c>
      <c r="O383" s="41">
        <f t="shared" si="277"/>
        <v>876</v>
      </c>
      <c r="P383" s="42">
        <v>117096</v>
      </c>
      <c r="Q383" s="77">
        <v>8.0952099999999998</v>
      </c>
      <c r="R383" s="42">
        <v>99745</v>
      </c>
      <c r="S383" s="77">
        <v>0</v>
      </c>
      <c r="T383" s="41">
        <f t="shared" si="278"/>
        <v>948</v>
      </c>
      <c r="U383" s="42">
        <f t="shared" si="279"/>
        <v>2719</v>
      </c>
      <c r="V383" s="43" t="s">
        <v>37</v>
      </c>
      <c r="W383" s="44">
        <f t="shared" si="280"/>
        <v>2719</v>
      </c>
      <c r="X383" s="45">
        <f t="shared" si="281"/>
        <v>4.6034139418937078E-4</v>
      </c>
      <c r="Y383" s="44">
        <f t="shared" si="282"/>
        <v>11</v>
      </c>
      <c r="Z383" s="45">
        <f t="shared" si="283"/>
        <v>1.4388489208633094E-3</v>
      </c>
      <c r="AA383" s="46">
        <f t="shared" si="284"/>
        <v>1.1942220391948247E-3</v>
      </c>
      <c r="AB383" s="183">
        <f t="shared" si="286"/>
        <v>0.12</v>
      </c>
      <c r="AC383" s="36">
        <v>374</v>
      </c>
      <c r="AD383" s="47" t="e">
        <f>VLOOKUP(B383,#REF!,3,FALSE)</f>
        <v>#REF!</v>
      </c>
      <c r="AE383" s="2" t="e">
        <f t="shared" si="285"/>
        <v>#REF!</v>
      </c>
    </row>
    <row r="384" spans="1:31" x14ac:dyDescent="0.2">
      <c r="A384" s="25">
        <v>27</v>
      </c>
      <c r="B384" s="38" t="s">
        <v>672</v>
      </c>
      <c r="C384" s="72" t="s">
        <v>673</v>
      </c>
      <c r="D384" s="28">
        <v>32</v>
      </c>
      <c r="E384" s="69">
        <v>35431</v>
      </c>
      <c r="F384" s="42">
        <v>348225</v>
      </c>
      <c r="G384" s="77">
        <v>0</v>
      </c>
      <c r="H384" s="42">
        <v>76481</v>
      </c>
      <c r="I384" s="77">
        <v>0</v>
      </c>
      <c r="J384" s="41">
        <f t="shared" si="276"/>
        <v>0</v>
      </c>
      <c r="K384" s="42">
        <v>328769</v>
      </c>
      <c r="L384" s="77">
        <v>2.5002300000000002</v>
      </c>
      <c r="M384" s="42">
        <v>59957</v>
      </c>
      <c r="N384" s="77">
        <v>0</v>
      </c>
      <c r="O384" s="41">
        <f t="shared" si="277"/>
        <v>822</v>
      </c>
      <c r="P384" s="42">
        <v>342137</v>
      </c>
      <c r="Q384" s="77">
        <v>2.49899</v>
      </c>
      <c r="R384" s="42">
        <v>62386</v>
      </c>
      <c r="S384" s="77">
        <v>0</v>
      </c>
      <c r="T384" s="41">
        <f t="shared" si="278"/>
        <v>855</v>
      </c>
      <c r="U384" s="42">
        <f t="shared" si="279"/>
        <v>1677</v>
      </c>
      <c r="V384" s="43" t="s">
        <v>37</v>
      </c>
      <c r="W384" s="44">
        <f t="shared" si="280"/>
        <v>1677</v>
      </c>
      <c r="X384" s="45">
        <f t="shared" si="281"/>
        <v>2.8392516294798635E-4</v>
      </c>
      <c r="Y384" s="44">
        <f t="shared" si="282"/>
        <v>32</v>
      </c>
      <c r="Z384" s="45">
        <f t="shared" si="283"/>
        <v>4.1857423152387181E-3</v>
      </c>
      <c r="AA384" s="46">
        <f t="shared" si="284"/>
        <v>3.210288027166035E-3</v>
      </c>
      <c r="AB384" s="183">
        <f t="shared" si="286"/>
        <v>0.32</v>
      </c>
      <c r="AC384" s="36">
        <v>375</v>
      </c>
      <c r="AD384" s="47" t="e">
        <f>VLOOKUP(B384,#REF!,3,FALSE)</f>
        <v>#REF!</v>
      </c>
      <c r="AE384" s="2" t="e">
        <f t="shared" si="285"/>
        <v>#REF!</v>
      </c>
    </row>
    <row r="385" spans="1:31" x14ac:dyDescent="0.2">
      <c r="A385" s="25">
        <v>27</v>
      </c>
      <c r="B385" s="38" t="s">
        <v>674</v>
      </c>
      <c r="C385" s="79" t="s">
        <v>675</v>
      </c>
      <c r="D385" s="28">
        <v>178</v>
      </c>
      <c r="E385" s="69">
        <v>35431</v>
      </c>
      <c r="F385" s="42">
        <v>889659</v>
      </c>
      <c r="G385" s="77">
        <v>8.0997299999999992</v>
      </c>
      <c r="H385" s="42">
        <v>14845</v>
      </c>
      <c r="I385" s="77">
        <v>0</v>
      </c>
      <c r="J385" s="41">
        <f t="shared" si="276"/>
        <v>7206</v>
      </c>
      <c r="K385" s="42">
        <v>1231756</v>
      </c>
      <c r="L385" s="77">
        <v>8.1</v>
      </c>
      <c r="M385" s="42">
        <v>21182</v>
      </c>
      <c r="N385" s="77">
        <v>0</v>
      </c>
      <c r="O385" s="41">
        <f t="shared" si="277"/>
        <v>9977</v>
      </c>
      <c r="P385" s="42">
        <v>1266447</v>
      </c>
      <c r="Q385" s="77">
        <v>8.0879799999999999</v>
      </c>
      <c r="R385" s="42">
        <v>22113</v>
      </c>
      <c r="S385" s="77">
        <v>0</v>
      </c>
      <c r="T385" s="41">
        <f t="shared" si="278"/>
        <v>10243</v>
      </c>
      <c r="U385" s="42">
        <f t="shared" si="279"/>
        <v>27426</v>
      </c>
      <c r="V385" s="43" t="s">
        <v>37</v>
      </c>
      <c r="W385" s="44">
        <f t="shared" si="280"/>
        <v>27426</v>
      </c>
      <c r="X385" s="45">
        <f t="shared" si="281"/>
        <v>4.6433700172996261E-3</v>
      </c>
      <c r="Y385" s="44">
        <f t="shared" si="282"/>
        <v>178</v>
      </c>
      <c r="Z385" s="45">
        <f t="shared" si="283"/>
        <v>2.328319162851537E-2</v>
      </c>
      <c r="AA385" s="46">
        <f t="shared" si="284"/>
        <v>1.8623236225711434E-2</v>
      </c>
      <c r="AB385" s="183">
        <f t="shared" si="286"/>
        <v>1.86</v>
      </c>
      <c r="AC385" s="36">
        <v>376</v>
      </c>
      <c r="AD385" s="47" t="e">
        <f>VLOOKUP(B385,#REF!,3,FALSE)</f>
        <v>#REF!</v>
      </c>
      <c r="AE385" s="2" t="e">
        <f t="shared" si="285"/>
        <v>#REF!</v>
      </c>
    </row>
    <row r="386" spans="1:31" x14ac:dyDescent="0.2">
      <c r="A386" s="25">
        <v>27</v>
      </c>
      <c r="B386" s="38" t="s">
        <v>676</v>
      </c>
      <c r="C386" s="72" t="s">
        <v>677</v>
      </c>
      <c r="D386" s="28">
        <v>136</v>
      </c>
      <c r="E386" s="69">
        <v>37073</v>
      </c>
      <c r="F386" s="42">
        <v>639401</v>
      </c>
      <c r="G386" s="77">
        <v>6.2558499999999997</v>
      </c>
      <c r="H386" s="42">
        <v>0</v>
      </c>
      <c r="I386" s="77">
        <v>0</v>
      </c>
      <c r="J386" s="41">
        <f t="shared" si="276"/>
        <v>4000</v>
      </c>
      <c r="K386" s="42">
        <v>791178</v>
      </c>
      <c r="L386" s="77">
        <v>6.2564900000000003</v>
      </c>
      <c r="M386" s="42">
        <v>0</v>
      </c>
      <c r="N386" s="77">
        <v>0</v>
      </c>
      <c r="O386" s="41">
        <f t="shared" si="277"/>
        <v>4950</v>
      </c>
      <c r="P386" s="42">
        <v>864867</v>
      </c>
      <c r="Q386" s="77">
        <v>6.2437300000000002</v>
      </c>
      <c r="R386" s="42">
        <v>0</v>
      </c>
      <c r="S386" s="77">
        <v>0</v>
      </c>
      <c r="T386" s="41">
        <f t="shared" si="278"/>
        <v>5400</v>
      </c>
      <c r="U386" s="42">
        <f t="shared" si="279"/>
        <v>14350</v>
      </c>
      <c r="V386" s="43" t="s">
        <v>37</v>
      </c>
      <c r="W386" s="44">
        <f t="shared" si="280"/>
        <v>14350</v>
      </c>
      <c r="X386" s="45">
        <f t="shared" si="281"/>
        <v>2.4295325511649395E-3</v>
      </c>
      <c r="Y386" s="44">
        <f t="shared" si="282"/>
        <v>136</v>
      </c>
      <c r="Z386" s="45">
        <f t="shared" si="283"/>
        <v>1.7789404839764551E-2</v>
      </c>
      <c r="AA386" s="46">
        <f t="shared" si="284"/>
        <v>1.3949436767614648E-2</v>
      </c>
      <c r="AB386" s="183">
        <f t="shared" si="286"/>
        <v>1.39</v>
      </c>
      <c r="AC386" s="36">
        <v>377</v>
      </c>
      <c r="AD386" s="47" t="e">
        <f>VLOOKUP(B386,#REF!,3,FALSE)</f>
        <v>#REF!</v>
      </c>
      <c r="AE386" s="2" t="e">
        <f t="shared" si="285"/>
        <v>#REF!</v>
      </c>
    </row>
    <row r="387" spans="1:31" x14ac:dyDescent="0.2">
      <c r="A387" s="25">
        <v>27</v>
      </c>
      <c r="B387" s="38" t="s">
        <v>678</v>
      </c>
      <c r="C387" s="39" t="s">
        <v>51</v>
      </c>
      <c r="D387" s="28">
        <v>2773</v>
      </c>
      <c r="E387" s="69">
        <v>37073</v>
      </c>
      <c r="F387" s="30"/>
      <c r="G387" s="92"/>
      <c r="H387" s="42"/>
      <c r="I387" s="92"/>
      <c r="J387" s="42">
        <v>1360851</v>
      </c>
      <c r="K387" s="42"/>
      <c r="L387" s="92"/>
      <c r="M387" s="42"/>
      <c r="N387" s="92"/>
      <c r="O387" s="42">
        <v>1344148</v>
      </c>
      <c r="P387" s="42"/>
      <c r="Q387" s="92"/>
      <c r="R387" s="42"/>
      <c r="S387" s="92"/>
      <c r="T387" s="42">
        <v>1395996</v>
      </c>
      <c r="U387" s="42">
        <f t="shared" si="279"/>
        <v>4100995</v>
      </c>
      <c r="V387" s="43" t="s">
        <v>37</v>
      </c>
      <c r="W387" s="44">
        <f t="shared" si="280"/>
        <v>4100995</v>
      </c>
      <c r="X387" s="45">
        <f t="shared" si="281"/>
        <v>0.69432061635293807</v>
      </c>
      <c r="Y387" s="44">
        <f t="shared" si="282"/>
        <v>2773</v>
      </c>
      <c r="Z387" s="45">
        <f t="shared" si="283"/>
        <v>0.36272073250490516</v>
      </c>
      <c r="AA387" s="46">
        <f t="shared" si="284"/>
        <v>0.4456207034669134</v>
      </c>
      <c r="AB387" s="183">
        <f t="shared" si="286"/>
        <v>44.56</v>
      </c>
      <c r="AC387" s="36">
        <v>378</v>
      </c>
      <c r="AD387" s="47" t="e">
        <f>VLOOKUP(B387,#REF!,3,FALSE)</f>
        <v>#REF!</v>
      </c>
      <c r="AE387" s="2" t="e">
        <f t="shared" si="285"/>
        <v>#REF!</v>
      </c>
    </row>
    <row r="388" spans="1:31" x14ac:dyDescent="0.2">
      <c r="A388" s="25">
        <v>27</v>
      </c>
      <c r="B388" s="51" t="s">
        <v>679</v>
      </c>
      <c r="C388" s="52" t="s">
        <v>680</v>
      </c>
      <c r="D388" s="71">
        <f>SUBTOTAL(9,D377:D387)</f>
        <v>7645</v>
      </c>
      <c r="E388" s="69"/>
      <c r="F388" s="55"/>
      <c r="G388" s="56"/>
      <c r="H388" s="55"/>
      <c r="I388" s="56"/>
      <c r="J388" s="57">
        <f>SUBTOTAL(9,J377:J387)</f>
        <v>1935746</v>
      </c>
      <c r="K388" s="58"/>
      <c r="L388" s="59"/>
      <c r="M388" s="58"/>
      <c r="N388" s="59"/>
      <c r="O388" s="57">
        <f>SUBTOTAL(9,O377:O387)</f>
        <v>1938690</v>
      </c>
      <c r="P388" s="57"/>
      <c r="Q388" s="60"/>
      <c r="R388" s="57"/>
      <c r="S388" s="60"/>
      <c r="T388" s="57">
        <f>SUBTOTAL(9,T377:T387)</f>
        <v>2032050</v>
      </c>
      <c r="U388" s="57">
        <f>SUBTOTAL(9,U377:U387)</f>
        <v>5906486</v>
      </c>
      <c r="V388" s="43"/>
      <c r="W388" s="61">
        <f t="shared" ref="W388:AB388" si="287">SUBTOTAL(9,W377:W387)</f>
        <v>5906486</v>
      </c>
      <c r="X388" s="62">
        <f t="shared" si="287"/>
        <v>1</v>
      </c>
      <c r="Y388" s="61">
        <f t="shared" si="287"/>
        <v>7645</v>
      </c>
      <c r="Z388" s="62">
        <f t="shared" si="287"/>
        <v>1</v>
      </c>
      <c r="AA388" s="63">
        <f t="shared" si="287"/>
        <v>0.99999999999999989</v>
      </c>
      <c r="AB388" s="64">
        <f t="shared" si="287"/>
        <v>99.990000000000009</v>
      </c>
      <c r="AC388" s="36">
        <v>379</v>
      </c>
      <c r="AD388" s="47" t="e">
        <f>VLOOKUP(B388,#REF!,3,FALSE)</f>
        <v>#REF!</v>
      </c>
      <c r="AE388" s="2" t="e">
        <f t="shared" si="285"/>
        <v>#REF!</v>
      </c>
    </row>
    <row r="389" spans="1:31" ht="13.5" thickBot="1" x14ac:dyDescent="0.25">
      <c r="A389" s="25">
        <v>27</v>
      </c>
      <c r="B389" s="51"/>
      <c r="C389" s="52"/>
      <c r="D389" s="53" t="s">
        <v>54</v>
      </c>
      <c r="E389" s="54">
        <f>COUNTIF(E377:E387,"&gt;0.0")</f>
        <v>11</v>
      </c>
      <c r="F389" s="55"/>
      <c r="G389" s="56"/>
      <c r="H389" s="55"/>
      <c r="I389" s="56"/>
      <c r="J389" s="57"/>
      <c r="K389" s="58"/>
      <c r="L389" s="59"/>
      <c r="M389" s="58"/>
      <c r="N389" s="59"/>
      <c r="O389" s="57"/>
      <c r="P389" s="57"/>
      <c r="Q389" s="60"/>
      <c r="R389" s="57"/>
      <c r="S389" s="60"/>
      <c r="T389" s="57"/>
      <c r="U389" s="42"/>
      <c r="V389" s="43"/>
      <c r="W389" s="44"/>
      <c r="X389" s="45"/>
      <c r="Y389" s="44"/>
      <c r="Z389" s="45"/>
      <c r="AA389" s="46"/>
      <c r="AB389" s="183"/>
      <c r="AC389" s="36">
        <v>380</v>
      </c>
      <c r="AD389" s="47"/>
    </row>
    <row r="390" spans="1:31" ht="15.75" thickBot="1" x14ac:dyDescent="0.3">
      <c r="A390" s="25">
        <v>28</v>
      </c>
      <c r="B390" s="78" t="s">
        <v>681</v>
      </c>
      <c r="C390" s="72"/>
      <c r="D390" s="28"/>
      <c r="E390" s="69"/>
      <c r="F390" s="42"/>
      <c r="G390" s="92"/>
      <c r="H390" s="42"/>
      <c r="I390" s="92"/>
      <c r="J390" s="42"/>
      <c r="K390" s="42"/>
      <c r="L390" s="92"/>
      <c r="M390" s="42"/>
      <c r="N390" s="92"/>
      <c r="O390" s="42"/>
      <c r="P390" s="42"/>
      <c r="Q390" s="92"/>
      <c r="R390" s="42"/>
      <c r="S390" s="92"/>
      <c r="T390" s="42"/>
      <c r="U390" s="42"/>
      <c r="V390" s="43"/>
      <c r="W390" s="33"/>
      <c r="X390" s="34"/>
      <c r="Y390" s="33"/>
      <c r="Z390" s="34"/>
      <c r="AA390" s="35"/>
      <c r="AB390" s="184">
        <v>100</v>
      </c>
      <c r="AC390" s="36">
        <v>381</v>
      </c>
      <c r="AD390" s="47"/>
    </row>
    <row r="391" spans="1:31" x14ac:dyDescent="0.2">
      <c r="A391" s="25">
        <v>28</v>
      </c>
      <c r="B391" s="38" t="s">
        <v>682</v>
      </c>
      <c r="C391" s="72" t="s">
        <v>683</v>
      </c>
      <c r="D391" s="28">
        <v>5065</v>
      </c>
      <c r="E391" s="69">
        <v>34608</v>
      </c>
      <c r="F391" s="42">
        <v>77180606</v>
      </c>
      <c r="G391" s="77">
        <v>7.45756</v>
      </c>
      <c r="H391" s="42">
        <v>982374</v>
      </c>
      <c r="I391" s="77">
        <v>3.0029300000000001</v>
      </c>
      <c r="J391" s="41">
        <f t="shared" ref="J391:J402" si="288">ROUND((+F391*G391+H391*I391)/1000,0)</f>
        <v>578529</v>
      </c>
      <c r="K391" s="42">
        <v>77553583</v>
      </c>
      <c r="L391" s="77">
        <v>7.4587199999999996</v>
      </c>
      <c r="M391" s="42">
        <v>939539</v>
      </c>
      <c r="N391" s="77">
        <v>3.0036</v>
      </c>
      <c r="O391" s="41">
        <f>ROUND((+K391*L391+M391*N391)/1000,5)</f>
        <v>581272.45993000001</v>
      </c>
      <c r="P391" s="42">
        <v>82123218</v>
      </c>
      <c r="Q391" s="77">
        <v>7.4581999999999997</v>
      </c>
      <c r="R391" s="42">
        <v>976615</v>
      </c>
      <c r="S391" s="77">
        <v>3.0001600000000002</v>
      </c>
      <c r="T391" s="41">
        <f>ROUND((+P391*Q391+R391*S391)/1000,5)</f>
        <v>615421.38575000002</v>
      </c>
      <c r="U391" s="42">
        <f t="shared" ref="U391:U403" si="289">ROUND(+T391+O391+J391,0)</f>
        <v>1775223</v>
      </c>
      <c r="V391" s="43" t="s">
        <v>37</v>
      </c>
      <c r="W391" s="44">
        <f t="shared" ref="W391:W403" si="290">IF(V391="yes",U391,"")</f>
        <v>1775223</v>
      </c>
      <c r="X391" s="45">
        <f t="shared" ref="X391:X403" si="291">IF(V391="yes",W391/W$404,0)</f>
        <v>0.16361743583315513</v>
      </c>
      <c r="Y391" s="44">
        <f t="shared" ref="Y391:Y403" si="292">IF(V391="yes",D391,"")</f>
        <v>5065</v>
      </c>
      <c r="Z391" s="45">
        <f t="shared" ref="Z391:Z403" si="293">IF(V391="yes",Y391/Y$404,0)</f>
        <v>0.28962717291857276</v>
      </c>
      <c r="AA391" s="46">
        <f t="shared" ref="AA391:AA403" si="294">(X391*0.25+Z391*0.75)</f>
        <v>0.25812473864721835</v>
      </c>
      <c r="AB391" s="183">
        <f>ROUND(+AA391*$AB$390,2)</f>
        <v>25.81</v>
      </c>
      <c r="AC391" s="36">
        <v>382</v>
      </c>
      <c r="AD391" s="47" t="e">
        <f>VLOOKUP(B391,#REF!,3,FALSE)</f>
        <v>#REF!</v>
      </c>
      <c r="AE391" s="2" t="e">
        <f t="shared" ref="AE391:AE404" si="295">EXACT(D391,AD391)</f>
        <v>#REF!</v>
      </c>
    </row>
    <row r="392" spans="1:31" x14ac:dyDescent="0.2">
      <c r="A392" s="25">
        <v>28</v>
      </c>
      <c r="B392" s="38" t="s">
        <v>684</v>
      </c>
      <c r="C392" s="72" t="s">
        <v>685</v>
      </c>
      <c r="D392" s="28">
        <v>716</v>
      </c>
      <c r="E392" s="69">
        <v>34608</v>
      </c>
      <c r="F392" s="42">
        <v>6683728</v>
      </c>
      <c r="G392" s="77">
        <v>9.1929599999999994</v>
      </c>
      <c r="H392" s="42">
        <v>65159</v>
      </c>
      <c r="I392" s="77">
        <v>2.8852500000000001</v>
      </c>
      <c r="J392" s="41">
        <f t="shared" si="288"/>
        <v>61631</v>
      </c>
      <c r="K392" s="42">
        <v>7568953</v>
      </c>
      <c r="L392" s="77">
        <v>9.1035799999999991</v>
      </c>
      <c r="M392" s="42">
        <v>53727</v>
      </c>
      <c r="N392" s="77">
        <v>2.9966300000000001</v>
      </c>
      <c r="O392" s="41">
        <f t="shared" ref="O392:O402" si="296">ROUND((+K392*L392+M392*N392)/1000,0)</f>
        <v>69066</v>
      </c>
      <c r="P392" s="42">
        <v>7937363</v>
      </c>
      <c r="Q392" s="77">
        <v>8.7820900000000002</v>
      </c>
      <c r="R392" s="42">
        <v>55643</v>
      </c>
      <c r="S392" s="77">
        <v>3.0037500000000001</v>
      </c>
      <c r="T392" s="41">
        <f t="shared" ref="T392:T402" si="297">ROUND((+P392*Q392+R392*S392)/1000,0)</f>
        <v>69874</v>
      </c>
      <c r="U392" s="42">
        <f t="shared" si="289"/>
        <v>200571</v>
      </c>
      <c r="V392" s="43" t="s">
        <v>37</v>
      </c>
      <c r="W392" s="44">
        <f t="shared" si="290"/>
        <v>200571</v>
      </c>
      <c r="X392" s="45">
        <f t="shared" si="291"/>
        <v>1.8486079057387021E-2</v>
      </c>
      <c r="Y392" s="44">
        <f t="shared" si="292"/>
        <v>716</v>
      </c>
      <c r="Z392" s="45">
        <f t="shared" si="293"/>
        <v>4.0942360475754801E-2</v>
      </c>
      <c r="AA392" s="46">
        <f t="shared" si="294"/>
        <v>3.5328290121162856E-2</v>
      </c>
      <c r="AB392" s="183">
        <f t="shared" ref="AB392:AB403" si="298">ROUND(+AA392*$AB$390,2)</f>
        <v>3.53</v>
      </c>
      <c r="AC392" s="36">
        <v>383</v>
      </c>
      <c r="AD392" s="47" t="e">
        <f>VLOOKUP(B392,#REF!,3,FALSE)</f>
        <v>#REF!</v>
      </c>
      <c r="AE392" s="2" t="e">
        <f t="shared" si="295"/>
        <v>#REF!</v>
      </c>
    </row>
    <row r="393" spans="1:31" x14ac:dyDescent="0.2">
      <c r="A393" s="25">
        <v>28</v>
      </c>
      <c r="B393" s="38" t="s">
        <v>686</v>
      </c>
      <c r="C393" s="73" t="s">
        <v>513</v>
      </c>
      <c r="D393" s="28">
        <v>620</v>
      </c>
      <c r="E393" s="69">
        <v>35156</v>
      </c>
      <c r="F393" s="42">
        <v>9067621</v>
      </c>
      <c r="G393" s="77">
        <v>11.105219999999999</v>
      </c>
      <c r="H393" s="42">
        <v>213067</v>
      </c>
      <c r="I393" s="77">
        <v>3.0037500000000001</v>
      </c>
      <c r="J393" s="41">
        <f t="shared" si="288"/>
        <v>101338</v>
      </c>
      <c r="K393" s="42">
        <v>9221036</v>
      </c>
      <c r="L393" s="77">
        <v>10.79824</v>
      </c>
      <c r="M393" s="42">
        <v>209754</v>
      </c>
      <c r="N393" s="77">
        <v>3.00352</v>
      </c>
      <c r="O393" s="41">
        <f t="shared" si="296"/>
        <v>100201</v>
      </c>
      <c r="P393" s="42">
        <v>9892252</v>
      </c>
      <c r="Q393" s="77">
        <v>10.59122</v>
      </c>
      <c r="R393" s="42">
        <v>218197</v>
      </c>
      <c r="S393" s="77">
        <v>3.0037500000000001</v>
      </c>
      <c r="T393" s="41">
        <f t="shared" si="297"/>
        <v>105426</v>
      </c>
      <c r="U393" s="42">
        <f t="shared" si="289"/>
        <v>306965</v>
      </c>
      <c r="V393" s="43" t="s">
        <v>37</v>
      </c>
      <c r="W393" s="44">
        <f t="shared" si="290"/>
        <v>306965</v>
      </c>
      <c r="X393" s="45">
        <f t="shared" si="291"/>
        <v>2.8292122280144223E-2</v>
      </c>
      <c r="Y393" s="44">
        <f t="shared" si="292"/>
        <v>620</v>
      </c>
      <c r="Z393" s="45">
        <f t="shared" si="293"/>
        <v>3.5452881976212262E-2</v>
      </c>
      <c r="AA393" s="46">
        <f t="shared" si="294"/>
        <v>3.3662692052195249E-2</v>
      </c>
      <c r="AB393" s="183">
        <f t="shared" si="298"/>
        <v>3.37</v>
      </c>
      <c r="AC393" s="36">
        <v>384</v>
      </c>
      <c r="AD393" s="47" t="e">
        <f>VLOOKUP(B393,#REF!,3,FALSE)</f>
        <v>#REF!</v>
      </c>
      <c r="AE393" s="2" t="e">
        <f t="shared" si="295"/>
        <v>#REF!</v>
      </c>
    </row>
    <row r="394" spans="1:31" x14ac:dyDescent="0.2">
      <c r="A394" s="25">
        <v>28</v>
      </c>
      <c r="B394" s="38" t="s">
        <v>687</v>
      </c>
      <c r="C394" s="72" t="s">
        <v>688</v>
      </c>
      <c r="D394" s="28">
        <v>622</v>
      </c>
      <c r="E394" s="69">
        <v>34790</v>
      </c>
      <c r="F394" s="42">
        <v>6104546</v>
      </c>
      <c r="G394" s="77">
        <v>10.87039</v>
      </c>
      <c r="H394" s="42">
        <v>52037</v>
      </c>
      <c r="I394" s="77">
        <v>2.9978699999999998</v>
      </c>
      <c r="J394" s="41">
        <f t="shared" si="288"/>
        <v>66515</v>
      </c>
      <c r="K394" s="42">
        <v>7788817</v>
      </c>
      <c r="L394" s="77">
        <v>9.8727499999999999</v>
      </c>
      <c r="M394" s="42">
        <v>50014</v>
      </c>
      <c r="N394" s="77">
        <v>2.9991599999999998</v>
      </c>
      <c r="O394" s="41">
        <f t="shared" si="296"/>
        <v>77047</v>
      </c>
      <c r="P394" s="42">
        <v>8503960</v>
      </c>
      <c r="Q394" s="77">
        <v>9.7983700000000002</v>
      </c>
      <c r="R394" s="42">
        <v>50697</v>
      </c>
      <c r="S394" s="77">
        <v>2.9982099999999998</v>
      </c>
      <c r="T394" s="41">
        <f t="shared" si="297"/>
        <v>83477</v>
      </c>
      <c r="U394" s="42">
        <f t="shared" si="289"/>
        <v>227039</v>
      </c>
      <c r="V394" s="43" t="s">
        <v>37</v>
      </c>
      <c r="W394" s="44">
        <f t="shared" si="290"/>
        <v>227039</v>
      </c>
      <c r="X394" s="45">
        <f t="shared" si="291"/>
        <v>2.0925562035937859E-2</v>
      </c>
      <c r="Y394" s="44">
        <f t="shared" si="292"/>
        <v>622</v>
      </c>
      <c r="Z394" s="45">
        <f t="shared" si="293"/>
        <v>3.5567246111619398E-2</v>
      </c>
      <c r="AA394" s="46">
        <f t="shared" si="294"/>
        <v>3.1906825092699015E-2</v>
      </c>
      <c r="AB394" s="183">
        <f t="shared" si="298"/>
        <v>3.19</v>
      </c>
      <c r="AC394" s="36">
        <v>385</v>
      </c>
      <c r="AD394" s="47" t="e">
        <f>VLOOKUP(B394,#REF!,3,FALSE)</f>
        <v>#REF!</v>
      </c>
      <c r="AE394" s="2" t="e">
        <f t="shared" si="295"/>
        <v>#REF!</v>
      </c>
    </row>
    <row r="395" spans="1:31" x14ac:dyDescent="0.2">
      <c r="A395" s="25">
        <v>28</v>
      </c>
      <c r="B395" s="38" t="s">
        <v>689</v>
      </c>
      <c r="C395" s="72" t="s">
        <v>690</v>
      </c>
      <c r="D395" s="28">
        <v>386</v>
      </c>
      <c r="E395" s="69">
        <v>34608</v>
      </c>
      <c r="F395" s="42">
        <v>4373291</v>
      </c>
      <c r="G395" s="77">
        <v>13.50919</v>
      </c>
      <c r="H395" s="42">
        <v>25175</v>
      </c>
      <c r="I395" s="77">
        <v>2.9791500000000002</v>
      </c>
      <c r="J395" s="41">
        <f t="shared" si="288"/>
        <v>59155</v>
      </c>
      <c r="K395" s="42">
        <v>4641480</v>
      </c>
      <c r="L395" s="77">
        <v>12.11941</v>
      </c>
      <c r="M395" s="42">
        <v>15177</v>
      </c>
      <c r="N395" s="77">
        <v>3.0037500000000001</v>
      </c>
      <c r="O395" s="41">
        <f t="shared" si="296"/>
        <v>56298</v>
      </c>
      <c r="P395" s="42">
        <v>4968827</v>
      </c>
      <c r="Q395" s="77">
        <v>12.155279999999999</v>
      </c>
      <c r="R395" s="42">
        <v>15972</v>
      </c>
      <c r="S395" s="77">
        <v>3.0037500000000001</v>
      </c>
      <c r="T395" s="41">
        <f t="shared" si="297"/>
        <v>60445</v>
      </c>
      <c r="U395" s="42">
        <f t="shared" si="289"/>
        <v>175898</v>
      </c>
      <c r="V395" s="43" t="s">
        <v>37</v>
      </c>
      <c r="W395" s="44">
        <f t="shared" si="290"/>
        <v>175898</v>
      </c>
      <c r="X395" s="45">
        <f t="shared" si="291"/>
        <v>1.6212036306526179E-2</v>
      </c>
      <c r="Y395" s="44">
        <f t="shared" si="292"/>
        <v>386</v>
      </c>
      <c r="Z395" s="45">
        <f t="shared" si="293"/>
        <v>2.207227813357731E-2</v>
      </c>
      <c r="AA395" s="46">
        <f t="shared" si="294"/>
        <v>2.0607217676814525E-2</v>
      </c>
      <c r="AB395" s="183">
        <f t="shared" si="298"/>
        <v>2.06</v>
      </c>
      <c r="AC395" s="36">
        <v>386</v>
      </c>
      <c r="AD395" s="47" t="e">
        <f>VLOOKUP(B395,#REF!,3,FALSE)</f>
        <v>#REF!</v>
      </c>
      <c r="AE395" s="2" t="e">
        <f t="shared" si="295"/>
        <v>#REF!</v>
      </c>
    </row>
    <row r="396" spans="1:31" x14ac:dyDescent="0.2">
      <c r="A396" s="25">
        <v>28</v>
      </c>
      <c r="B396" s="38" t="s">
        <v>691</v>
      </c>
      <c r="C396" s="72" t="s">
        <v>692</v>
      </c>
      <c r="D396" s="28">
        <v>142</v>
      </c>
      <c r="E396" s="69">
        <v>34608</v>
      </c>
      <c r="F396" s="42">
        <v>1222029</v>
      </c>
      <c r="G396" s="77">
        <v>8.0472699999999993</v>
      </c>
      <c r="H396" s="42">
        <v>108363</v>
      </c>
      <c r="I396" s="77">
        <v>2.99918</v>
      </c>
      <c r="J396" s="41">
        <f t="shared" si="288"/>
        <v>10159</v>
      </c>
      <c r="K396" s="42">
        <v>1255072</v>
      </c>
      <c r="L396" s="77">
        <v>8.0505300000000002</v>
      </c>
      <c r="M396" s="42">
        <v>116024</v>
      </c>
      <c r="N396" s="77">
        <v>3.0037500000000001</v>
      </c>
      <c r="O396" s="41">
        <f t="shared" si="296"/>
        <v>10453</v>
      </c>
      <c r="P396" s="42">
        <v>1343667</v>
      </c>
      <c r="Q396" s="77">
        <v>8.0525900000000004</v>
      </c>
      <c r="R396" s="42">
        <v>122994</v>
      </c>
      <c r="S396" s="77">
        <v>3.0037500000000001</v>
      </c>
      <c r="T396" s="41">
        <f t="shared" si="297"/>
        <v>11189</v>
      </c>
      <c r="U396" s="42">
        <f t="shared" si="289"/>
        <v>31801</v>
      </c>
      <c r="V396" s="43" t="s">
        <v>37</v>
      </c>
      <c r="W396" s="44">
        <f t="shared" si="290"/>
        <v>31801</v>
      </c>
      <c r="X396" s="45">
        <f t="shared" si="291"/>
        <v>2.931010964216984E-3</v>
      </c>
      <c r="Y396" s="44">
        <f t="shared" si="292"/>
        <v>142</v>
      </c>
      <c r="Z396" s="45">
        <f t="shared" si="293"/>
        <v>8.1198536139066788E-3</v>
      </c>
      <c r="AA396" s="46">
        <f t="shared" si="294"/>
        <v>6.8226429514842554E-3</v>
      </c>
      <c r="AB396" s="183">
        <f t="shared" si="298"/>
        <v>0.68</v>
      </c>
      <c r="AC396" s="36">
        <v>387</v>
      </c>
      <c r="AD396" s="47" t="e">
        <f>VLOOKUP(B396,#REF!,3,FALSE)</f>
        <v>#REF!</v>
      </c>
      <c r="AE396" s="2" t="e">
        <f t="shared" si="295"/>
        <v>#REF!</v>
      </c>
    </row>
    <row r="397" spans="1:31" x14ac:dyDescent="0.2">
      <c r="A397" s="25">
        <v>28</v>
      </c>
      <c r="B397" s="38" t="s">
        <v>693</v>
      </c>
      <c r="C397" s="72" t="s">
        <v>694</v>
      </c>
      <c r="D397" s="28">
        <v>420</v>
      </c>
      <c r="E397" s="69">
        <v>34608</v>
      </c>
      <c r="F397" s="42">
        <v>4963758</v>
      </c>
      <c r="G397" s="77">
        <v>8.6589600000000004</v>
      </c>
      <c r="H397" s="42">
        <v>157456</v>
      </c>
      <c r="I397" s="77">
        <v>3.0037500000000001</v>
      </c>
      <c r="J397" s="41">
        <f t="shared" si="288"/>
        <v>43454</v>
      </c>
      <c r="K397" s="42">
        <v>5551996</v>
      </c>
      <c r="L397" s="77">
        <v>8.6163600000000002</v>
      </c>
      <c r="M397" s="42">
        <v>154199</v>
      </c>
      <c r="N397" s="77">
        <v>3.0026099999999998</v>
      </c>
      <c r="O397" s="41">
        <f t="shared" si="296"/>
        <v>48301</v>
      </c>
      <c r="P397" s="42">
        <v>5769557</v>
      </c>
      <c r="Q397" s="77">
        <v>8.64527</v>
      </c>
      <c r="R397" s="42">
        <v>160698</v>
      </c>
      <c r="S397" s="77">
        <v>3.0037500000000001</v>
      </c>
      <c r="T397" s="41">
        <f t="shared" si="297"/>
        <v>50362</v>
      </c>
      <c r="U397" s="42">
        <f t="shared" si="289"/>
        <v>142117</v>
      </c>
      <c r="V397" s="43" t="s">
        <v>37</v>
      </c>
      <c r="W397" s="44">
        <f t="shared" si="290"/>
        <v>142117</v>
      </c>
      <c r="X397" s="45">
        <f t="shared" si="291"/>
        <v>1.3098534171932489E-2</v>
      </c>
      <c r="Y397" s="44">
        <f t="shared" si="292"/>
        <v>420</v>
      </c>
      <c r="Z397" s="45">
        <f t="shared" si="293"/>
        <v>2.4016468435498629E-2</v>
      </c>
      <c r="AA397" s="46">
        <f t="shared" si="294"/>
        <v>2.1286984869607097E-2</v>
      </c>
      <c r="AB397" s="183">
        <f t="shared" si="298"/>
        <v>2.13</v>
      </c>
      <c r="AC397" s="36">
        <v>388</v>
      </c>
      <c r="AD397" s="47" t="e">
        <f>VLOOKUP(B397,#REF!,3,FALSE)</f>
        <v>#REF!</v>
      </c>
      <c r="AE397" s="2" t="e">
        <f t="shared" si="295"/>
        <v>#REF!</v>
      </c>
    </row>
    <row r="398" spans="1:31" x14ac:dyDescent="0.2">
      <c r="A398" s="25">
        <v>28</v>
      </c>
      <c r="B398" s="38" t="s">
        <v>695</v>
      </c>
      <c r="C398" s="72" t="s">
        <v>696</v>
      </c>
      <c r="D398" s="28">
        <v>198</v>
      </c>
      <c r="E398" s="69">
        <v>34790</v>
      </c>
      <c r="F398" s="42">
        <v>1071448</v>
      </c>
      <c r="G398" s="77">
        <v>6.53695</v>
      </c>
      <c r="H398" s="42">
        <v>27550</v>
      </c>
      <c r="I398" s="77">
        <v>0</v>
      </c>
      <c r="J398" s="41">
        <f t="shared" si="288"/>
        <v>7004</v>
      </c>
      <c r="K398" s="42">
        <v>1382712</v>
      </c>
      <c r="L398" s="77">
        <v>5.2925000000000004</v>
      </c>
      <c r="M398" s="42">
        <v>31703</v>
      </c>
      <c r="N398" s="77">
        <v>0</v>
      </c>
      <c r="O398" s="41">
        <f t="shared" si="296"/>
        <v>7318</v>
      </c>
      <c r="P398" s="42">
        <v>1457404</v>
      </c>
      <c r="Q398" s="77">
        <v>5.2202400000000004</v>
      </c>
      <c r="R398" s="42">
        <v>32984</v>
      </c>
      <c r="S398" s="77">
        <v>0</v>
      </c>
      <c r="T398" s="41">
        <f t="shared" si="297"/>
        <v>7608</v>
      </c>
      <c r="U398" s="42">
        <f t="shared" si="289"/>
        <v>21930</v>
      </c>
      <c r="V398" s="43" t="s">
        <v>37</v>
      </c>
      <c r="W398" s="44">
        <f t="shared" si="290"/>
        <v>21930</v>
      </c>
      <c r="X398" s="45">
        <f t="shared" si="291"/>
        <v>2.0212279628086683E-3</v>
      </c>
      <c r="Y398" s="44">
        <f t="shared" si="292"/>
        <v>198</v>
      </c>
      <c r="Z398" s="45">
        <f t="shared" si="293"/>
        <v>1.1322049405306496E-2</v>
      </c>
      <c r="AA398" s="46">
        <f t="shared" si="294"/>
        <v>8.996844044682038E-3</v>
      </c>
      <c r="AB398" s="183">
        <f t="shared" si="298"/>
        <v>0.9</v>
      </c>
      <c r="AC398" s="36">
        <v>389</v>
      </c>
      <c r="AD398" s="47" t="e">
        <f>VLOOKUP(B398,#REF!,3,FALSE)</f>
        <v>#REF!</v>
      </c>
      <c r="AE398" s="2" t="e">
        <f t="shared" si="295"/>
        <v>#REF!</v>
      </c>
    </row>
    <row r="399" spans="1:31" x14ac:dyDescent="0.2">
      <c r="A399" s="25">
        <v>28</v>
      </c>
      <c r="B399" s="38" t="s">
        <v>697</v>
      </c>
      <c r="C399" s="89" t="s">
        <v>698</v>
      </c>
      <c r="D399" s="49">
        <v>297</v>
      </c>
      <c r="E399" s="69">
        <v>34790</v>
      </c>
      <c r="F399" s="42">
        <v>0</v>
      </c>
      <c r="G399" s="77">
        <v>6.8916599999999999</v>
      </c>
      <c r="H399" s="42">
        <v>0</v>
      </c>
      <c r="I399" s="77">
        <v>3.0037500000000001</v>
      </c>
      <c r="J399" s="41">
        <f t="shared" si="288"/>
        <v>0</v>
      </c>
      <c r="K399" s="42">
        <v>0</v>
      </c>
      <c r="L399" s="77">
        <v>7.2226800000000004</v>
      </c>
      <c r="M399" s="42">
        <v>0</v>
      </c>
      <c r="N399" s="77">
        <v>3.0037500000000001</v>
      </c>
      <c r="O399" s="41">
        <f t="shared" si="296"/>
        <v>0</v>
      </c>
      <c r="P399" s="42">
        <v>0</v>
      </c>
      <c r="Q399" s="77">
        <v>6.3850300000000004</v>
      </c>
      <c r="R399" s="42">
        <v>0</v>
      </c>
      <c r="S399" s="77">
        <v>3.0037500000000001</v>
      </c>
      <c r="T399" s="41">
        <f t="shared" si="297"/>
        <v>0</v>
      </c>
      <c r="U399" s="42">
        <f t="shared" si="289"/>
        <v>0</v>
      </c>
      <c r="V399" s="43" t="s">
        <v>37</v>
      </c>
      <c r="W399" s="44">
        <f t="shared" si="290"/>
        <v>0</v>
      </c>
      <c r="X399" s="45">
        <f t="shared" si="291"/>
        <v>0</v>
      </c>
      <c r="Y399" s="44">
        <f t="shared" si="292"/>
        <v>297</v>
      </c>
      <c r="Z399" s="45">
        <f t="shared" si="293"/>
        <v>1.6983074107959743E-2</v>
      </c>
      <c r="AA399" s="46">
        <f t="shared" si="294"/>
        <v>1.2737305580969808E-2</v>
      </c>
      <c r="AB399" s="183">
        <f t="shared" si="298"/>
        <v>1.27</v>
      </c>
      <c r="AC399" s="36">
        <v>390</v>
      </c>
      <c r="AD399" s="47" t="e">
        <f>VLOOKUP(B399,#REF!,3,FALSE)</f>
        <v>#REF!</v>
      </c>
      <c r="AE399" s="2" t="e">
        <f t="shared" si="295"/>
        <v>#REF!</v>
      </c>
    </row>
    <row r="400" spans="1:31" x14ac:dyDescent="0.2">
      <c r="A400" s="25">
        <v>28</v>
      </c>
      <c r="B400" s="38" t="s">
        <v>699</v>
      </c>
      <c r="C400" s="72" t="s">
        <v>700</v>
      </c>
      <c r="D400" s="28">
        <v>217</v>
      </c>
      <c r="E400" s="69">
        <v>34608</v>
      </c>
      <c r="F400" s="42">
        <v>2237927</v>
      </c>
      <c r="G400" s="77">
        <v>7.9207200000000002</v>
      </c>
      <c r="H400" s="42">
        <v>198383</v>
      </c>
      <c r="I400" s="77">
        <v>3.0037500000000001</v>
      </c>
      <c r="J400" s="41">
        <f t="shared" si="288"/>
        <v>18322</v>
      </c>
      <c r="K400" s="42">
        <v>2333004</v>
      </c>
      <c r="L400" s="77">
        <v>7.9331199999999997</v>
      </c>
      <c r="M400" s="42">
        <v>173236</v>
      </c>
      <c r="N400" s="77">
        <v>3.00169</v>
      </c>
      <c r="O400" s="41">
        <f t="shared" si="296"/>
        <v>19028</v>
      </c>
      <c r="P400" s="42">
        <v>2511707</v>
      </c>
      <c r="Q400" s="77">
        <v>7.9404199999999996</v>
      </c>
      <c r="R400" s="42">
        <v>180239</v>
      </c>
      <c r="S400" s="77">
        <v>3.0015700000000001</v>
      </c>
      <c r="T400" s="41">
        <f t="shared" si="297"/>
        <v>20485</v>
      </c>
      <c r="U400" s="42">
        <f t="shared" si="289"/>
        <v>57835</v>
      </c>
      <c r="V400" s="43" t="s">
        <v>37</v>
      </c>
      <c r="W400" s="44">
        <f t="shared" si="290"/>
        <v>57835</v>
      </c>
      <c r="X400" s="45">
        <f t="shared" si="291"/>
        <v>5.3304933528973697E-3</v>
      </c>
      <c r="Y400" s="44">
        <f t="shared" si="292"/>
        <v>217</v>
      </c>
      <c r="Z400" s="45">
        <f t="shared" si="293"/>
        <v>1.2408508691674291E-2</v>
      </c>
      <c r="AA400" s="46">
        <f t="shared" si="294"/>
        <v>1.063900485698006E-2</v>
      </c>
      <c r="AB400" s="183">
        <f t="shared" si="298"/>
        <v>1.06</v>
      </c>
      <c r="AC400" s="36">
        <v>391</v>
      </c>
      <c r="AD400" s="47" t="e">
        <f>VLOOKUP(B400,#REF!,3,FALSE)</f>
        <v>#REF!</v>
      </c>
      <c r="AE400" s="2" t="e">
        <f t="shared" si="295"/>
        <v>#REF!</v>
      </c>
    </row>
    <row r="401" spans="1:31" x14ac:dyDescent="0.2">
      <c r="A401" s="25">
        <v>28</v>
      </c>
      <c r="B401" s="38" t="s">
        <v>701</v>
      </c>
      <c r="C401" s="72" t="s">
        <v>702</v>
      </c>
      <c r="D401" s="28">
        <v>99</v>
      </c>
      <c r="E401" s="69">
        <v>34608</v>
      </c>
      <c r="F401" s="42">
        <v>1523785</v>
      </c>
      <c r="G401" s="77">
        <v>8.0628200000000003</v>
      </c>
      <c r="H401" s="42">
        <v>36287</v>
      </c>
      <c r="I401" s="77">
        <v>3.0037500000000001</v>
      </c>
      <c r="J401" s="41">
        <f t="shared" si="288"/>
        <v>12395</v>
      </c>
      <c r="K401" s="42">
        <v>1422149</v>
      </c>
      <c r="L401" s="77">
        <v>8.0610400000000002</v>
      </c>
      <c r="M401" s="42">
        <v>37340</v>
      </c>
      <c r="N401" s="77">
        <v>2.99946</v>
      </c>
      <c r="O401" s="41">
        <f t="shared" si="296"/>
        <v>11576</v>
      </c>
      <c r="P401" s="42">
        <v>1462302</v>
      </c>
      <c r="Q401" s="77">
        <v>8.1</v>
      </c>
      <c r="R401" s="42">
        <v>40917</v>
      </c>
      <c r="S401" s="77">
        <v>3.0037500000000001</v>
      </c>
      <c r="T401" s="41">
        <f t="shared" si="297"/>
        <v>11968</v>
      </c>
      <c r="U401" s="42">
        <f t="shared" si="289"/>
        <v>35939</v>
      </c>
      <c r="V401" s="43" t="s">
        <v>37</v>
      </c>
      <c r="W401" s="44">
        <f t="shared" si="290"/>
        <v>35939</v>
      </c>
      <c r="X401" s="45">
        <f t="shared" si="291"/>
        <v>3.3123990768527461E-3</v>
      </c>
      <c r="Y401" s="44">
        <f t="shared" si="292"/>
        <v>99</v>
      </c>
      <c r="Z401" s="45">
        <f t="shared" si="293"/>
        <v>5.6610247026532478E-3</v>
      </c>
      <c r="AA401" s="46">
        <f t="shared" si="294"/>
        <v>5.0738682962031224E-3</v>
      </c>
      <c r="AB401" s="183">
        <f t="shared" si="298"/>
        <v>0.51</v>
      </c>
      <c r="AC401" s="36">
        <v>392</v>
      </c>
      <c r="AD401" s="47" t="e">
        <f>VLOOKUP(B401,#REF!,3,FALSE)</f>
        <v>#REF!</v>
      </c>
      <c r="AE401" s="2" t="e">
        <f t="shared" si="295"/>
        <v>#REF!</v>
      </c>
    </row>
    <row r="402" spans="1:31" x14ac:dyDescent="0.2">
      <c r="A402" s="25">
        <v>28</v>
      </c>
      <c r="B402" s="38" t="s">
        <v>703</v>
      </c>
      <c r="C402" s="72" t="s">
        <v>704</v>
      </c>
      <c r="D402" s="28">
        <v>350</v>
      </c>
      <c r="E402" s="69">
        <v>34790</v>
      </c>
      <c r="F402" s="42">
        <v>4128464</v>
      </c>
      <c r="G402" s="77">
        <v>8.9086400000000001</v>
      </c>
      <c r="H402" s="42">
        <v>115829</v>
      </c>
      <c r="I402" s="77">
        <v>3.0037500000000001</v>
      </c>
      <c r="J402" s="41">
        <f t="shared" si="288"/>
        <v>37127</v>
      </c>
      <c r="K402" s="42">
        <v>4161106</v>
      </c>
      <c r="L402" s="77">
        <v>9.9663400000000006</v>
      </c>
      <c r="M402" s="42">
        <v>92817</v>
      </c>
      <c r="N402" s="77">
        <v>2.9951400000000001</v>
      </c>
      <c r="O402" s="41">
        <f t="shared" si="296"/>
        <v>41749</v>
      </c>
      <c r="P402" s="42">
        <v>4395487</v>
      </c>
      <c r="Q402" s="77">
        <v>9.3700700000000001</v>
      </c>
      <c r="R402" s="42">
        <v>96563</v>
      </c>
      <c r="S402" s="77">
        <v>3.0032199999999998</v>
      </c>
      <c r="T402" s="41">
        <f t="shared" si="297"/>
        <v>41476</v>
      </c>
      <c r="U402" s="42">
        <f t="shared" si="289"/>
        <v>120352</v>
      </c>
      <c r="V402" s="43" t="s">
        <v>37</v>
      </c>
      <c r="W402" s="44">
        <f t="shared" si="290"/>
        <v>120352</v>
      </c>
      <c r="X402" s="45">
        <f t="shared" si="291"/>
        <v>1.1092513806655213E-2</v>
      </c>
      <c r="Y402" s="44">
        <f t="shared" si="292"/>
        <v>350</v>
      </c>
      <c r="Z402" s="45">
        <f t="shared" si="293"/>
        <v>2.0013723696248858E-2</v>
      </c>
      <c r="AA402" s="46">
        <f t="shared" si="294"/>
        <v>1.7783421223850446E-2</v>
      </c>
      <c r="AB402" s="183">
        <f t="shared" si="298"/>
        <v>1.78</v>
      </c>
      <c r="AC402" s="36">
        <v>393</v>
      </c>
      <c r="AD402" s="47" t="e">
        <f>VLOOKUP(B402,#REF!,3,FALSE)</f>
        <v>#REF!</v>
      </c>
      <c r="AE402" s="2" t="e">
        <f t="shared" si="295"/>
        <v>#REF!</v>
      </c>
    </row>
    <row r="403" spans="1:31" x14ac:dyDescent="0.2">
      <c r="A403" s="25">
        <v>28</v>
      </c>
      <c r="B403" s="38" t="s">
        <v>705</v>
      </c>
      <c r="C403" s="39" t="s">
        <v>51</v>
      </c>
      <c r="D403" s="28">
        <v>8356</v>
      </c>
      <c r="E403" s="69">
        <v>34790</v>
      </c>
      <c r="F403" s="30"/>
      <c r="G403" s="92"/>
      <c r="H403" s="42"/>
      <c r="I403" s="77"/>
      <c r="J403" s="42">
        <v>2491837</v>
      </c>
      <c r="K403" s="42"/>
      <c r="L403" s="92"/>
      <c r="M403" s="42"/>
      <c r="N403" s="77"/>
      <c r="O403" s="42">
        <v>2612781</v>
      </c>
      <c r="P403" s="42"/>
      <c r="Q403" s="77"/>
      <c r="R403" s="42"/>
      <c r="S403" s="77"/>
      <c r="T403" s="42">
        <v>2649552</v>
      </c>
      <c r="U403" s="42">
        <f t="shared" si="289"/>
        <v>7754170</v>
      </c>
      <c r="V403" s="43" t="s">
        <v>37</v>
      </c>
      <c r="W403" s="44">
        <f t="shared" si="290"/>
        <v>7754170</v>
      </c>
      <c r="X403" s="45">
        <f t="shared" si="291"/>
        <v>0.71468058515148614</v>
      </c>
      <c r="Y403" s="44">
        <f t="shared" si="292"/>
        <v>8356</v>
      </c>
      <c r="Z403" s="45">
        <f t="shared" si="293"/>
        <v>0.47781335773101558</v>
      </c>
      <c r="AA403" s="46">
        <f t="shared" si="294"/>
        <v>0.53703016458613329</v>
      </c>
      <c r="AB403" s="183">
        <f t="shared" si="298"/>
        <v>53.7</v>
      </c>
      <c r="AC403" s="36">
        <v>394</v>
      </c>
      <c r="AD403" s="47" t="e">
        <f>VLOOKUP(B403,#REF!,3,FALSE)</f>
        <v>#REF!</v>
      </c>
      <c r="AE403" s="2" t="e">
        <f t="shared" si="295"/>
        <v>#REF!</v>
      </c>
    </row>
    <row r="404" spans="1:31" x14ac:dyDescent="0.2">
      <c r="A404" s="25">
        <v>28</v>
      </c>
      <c r="B404" s="51" t="s">
        <v>706</v>
      </c>
      <c r="C404" s="52" t="s">
        <v>707</v>
      </c>
      <c r="D404" s="53">
        <f>SUBTOTAL(9,D391:D403)</f>
        <v>17488</v>
      </c>
      <c r="E404" s="69"/>
      <c r="F404" s="55"/>
      <c r="G404" s="56"/>
      <c r="H404" s="55"/>
      <c r="I404" s="56"/>
      <c r="J404" s="57">
        <f>SUBTOTAL(9,J391:J403)</f>
        <v>3487466</v>
      </c>
      <c r="K404" s="58"/>
      <c r="L404" s="59"/>
      <c r="M404" s="58"/>
      <c r="N404" s="59"/>
      <c r="O404" s="57">
        <f>SUBTOTAL(9,O391:O403)</f>
        <v>3635090.4599299999</v>
      </c>
      <c r="P404" s="57"/>
      <c r="Q404" s="60"/>
      <c r="R404" s="57"/>
      <c r="S404" s="60"/>
      <c r="T404" s="57">
        <f>SUBTOTAL(9,T391:T403)</f>
        <v>3727283.3857499999</v>
      </c>
      <c r="U404" s="57">
        <f>SUBTOTAL(9,U391:U403)</f>
        <v>10849840</v>
      </c>
      <c r="V404" s="43"/>
      <c r="W404" s="61">
        <f t="shared" ref="W404:AB404" si="299">SUBTOTAL(9,W391:W403)</f>
        <v>10849840</v>
      </c>
      <c r="X404" s="62">
        <f t="shared" si="299"/>
        <v>1</v>
      </c>
      <c r="Y404" s="61">
        <f t="shared" si="299"/>
        <v>17488</v>
      </c>
      <c r="Z404" s="62">
        <f t="shared" si="299"/>
        <v>1</v>
      </c>
      <c r="AA404" s="63">
        <f t="shared" si="299"/>
        <v>1</v>
      </c>
      <c r="AB404" s="64">
        <f t="shared" si="299"/>
        <v>99.990000000000009</v>
      </c>
      <c r="AC404" s="36">
        <v>395</v>
      </c>
      <c r="AD404" s="47" t="e">
        <f>VLOOKUP(B404,#REF!,3,FALSE)</f>
        <v>#REF!</v>
      </c>
      <c r="AE404" s="2" t="e">
        <f t="shared" si="295"/>
        <v>#REF!</v>
      </c>
    </row>
    <row r="405" spans="1:31" ht="13.5" thickBot="1" x14ac:dyDescent="0.25">
      <c r="A405" s="25">
        <v>28</v>
      </c>
      <c r="B405" s="51"/>
      <c r="C405" s="52"/>
      <c r="D405" s="53" t="s">
        <v>54</v>
      </c>
      <c r="E405" s="54">
        <f>COUNTIF(E391:E403,"&gt;0.0")</f>
        <v>13</v>
      </c>
      <c r="F405" s="55"/>
      <c r="G405" s="56"/>
      <c r="H405" s="55"/>
      <c r="I405" s="56"/>
      <c r="J405" s="57"/>
      <c r="K405" s="58"/>
      <c r="L405" s="59"/>
      <c r="M405" s="58"/>
      <c r="N405" s="59"/>
      <c r="O405" s="57"/>
      <c r="P405" s="57"/>
      <c r="Q405" s="60"/>
      <c r="R405" s="57"/>
      <c r="S405" s="60"/>
      <c r="T405" s="57"/>
      <c r="U405" s="42"/>
      <c r="V405" s="43"/>
      <c r="W405" s="44"/>
      <c r="X405" s="45"/>
      <c r="Y405" s="44"/>
      <c r="Z405" s="45"/>
      <c r="AA405" s="46"/>
      <c r="AB405" s="183"/>
      <c r="AC405" s="36">
        <v>396</v>
      </c>
      <c r="AD405" s="47"/>
    </row>
    <row r="406" spans="1:31" ht="15.75" thickBot="1" x14ac:dyDescent="0.3">
      <c r="A406" s="25">
        <v>29</v>
      </c>
      <c r="B406" s="78" t="s">
        <v>708</v>
      </c>
      <c r="C406" s="72"/>
      <c r="D406" s="49"/>
      <c r="E406" s="69"/>
      <c r="F406" s="42"/>
      <c r="G406" s="92"/>
      <c r="H406" s="42"/>
      <c r="I406" s="92"/>
      <c r="J406" s="42"/>
      <c r="K406" s="42"/>
      <c r="L406" s="92"/>
      <c r="M406" s="42"/>
      <c r="N406" s="92"/>
      <c r="O406" s="42"/>
      <c r="P406" s="42"/>
      <c r="Q406" s="92"/>
      <c r="R406" s="42"/>
      <c r="S406" s="92"/>
      <c r="T406" s="42"/>
      <c r="U406" s="42"/>
      <c r="V406" s="43"/>
      <c r="W406" s="33"/>
      <c r="X406" s="34"/>
      <c r="Y406" s="33"/>
      <c r="Z406" s="34"/>
      <c r="AA406" s="35"/>
      <c r="AB406" s="184">
        <v>100</v>
      </c>
      <c r="AC406" s="36">
        <v>397</v>
      </c>
      <c r="AD406" s="47"/>
    </row>
    <row r="407" spans="1:31" x14ac:dyDescent="0.2">
      <c r="A407" s="25">
        <v>29</v>
      </c>
      <c r="B407" s="38" t="s">
        <v>709</v>
      </c>
      <c r="C407" s="39" t="s">
        <v>710</v>
      </c>
      <c r="D407" s="49">
        <v>23982</v>
      </c>
      <c r="E407" s="69">
        <v>34608</v>
      </c>
      <c r="F407" s="41">
        <v>415081589</v>
      </c>
      <c r="G407" s="50">
        <v>12.917540000000001</v>
      </c>
      <c r="H407" s="41">
        <v>2824639</v>
      </c>
      <c r="I407" s="50">
        <v>2.83222</v>
      </c>
      <c r="J407" s="41">
        <f>ROUND((+F407*G407+H407*I407)/1000,0)</f>
        <v>5369833</v>
      </c>
      <c r="K407" s="41">
        <v>437813284</v>
      </c>
      <c r="L407" s="50">
        <v>12.66244</v>
      </c>
      <c r="M407" s="41">
        <v>2959715</v>
      </c>
      <c r="N407" s="50">
        <v>3.0037500000000001</v>
      </c>
      <c r="O407" s="41">
        <f>ROUND((+K407*L407+M407*N407)/1000,0)</f>
        <v>5552675</v>
      </c>
      <c r="P407" s="41">
        <v>465502310</v>
      </c>
      <c r="Q407" s="86">
        <v>12.106999999999999</v>
      </c>
      <c r="R407" s="41">
        <v>3101936</v>
      </c>
      <c r="S407" s="50">
        <v>3.0037500000000001</v>
      </c>
      <c r="T407" s="41">
        <f>ROUND((+P407*Q407+R407*S407)/1000,0)</f>
        <v>5645154</v>
      </c>
      <c r="U407" s="42">
        <f t="shared" ref="U407:U412" si="300">ROUND(+T407+O407+J407,0)</f>
        <v>16567662</v>
      </c>
      <c r="V407" s="43" t="s">
        <v>37</v>
      </c>
      <c r="W407" s="44">
        <f t="shared" ref="W407:W412" si="301">IF(V407="yes",U407,"")</f>
        <v>16567662</v>
      </c>
      <c r="X407" s="45">
        <f t="shared" ref="X407:X412" si="302">IF(V407="yes",W407/W$413,0)</f>
        <v>0.50492099248500222</v>
      </c>
      <c r="Y407" s="44">
        <f t="shared" ref="Y407:Y412" si="303">IF(V407="yes",D407,"")</f>
        <v>23982</v>
      </c>
      <c r="Z407" s="45">
        <f t="shared" ref="Z407:Z412" si="304">IF(V407="yes",Y407/Y$413,0)</f>
        <v>0.61634541249036234</v>
      </c>
      <c r="AA407" s="46">
        <f t="shared" ref="AA407:AA412" si="305">(X407*0.25+Z407*0.75)</f>
        <v>0.58848930748902228</v>
      </c>
      <c r="AB407" s="183">
        <f>ROUND(+AA407*$AB$406,2)</f>
        <v>58.85</v>
      </c>
      <c r="AC407" s="36">
        <v>398</v>
      </c>
      <c r="AD407" s="47" t="e">
        <f>VLOOKUP(B407,#REF!,3,FALSE)</f>
        <v>#REF!</v>
      </c>
      <c r="AE407" s="2" t="e">
        <f t="shared" ref="AE407:AE413" si="306">EXACT(D407,AD407)</f>
        <v>#REF!</v>
      </c>
    </row>
    <row r="408" spans="1:31" x14ac:dyDescent="0.2">
      <c r="A408" s="25">
        <v>29</v>
      </c>
      <c r="B408" s="38" t="s">
        <v>711</v>
      </c>
      <c r="C408" s="39" t="s">
        <v>712</v>
      </c>
      <c r="D408" s="28">
        <v>1688</v>
      </c>
      <c r="E408" s="69">
        <v>34790</v>
      </c>
      <c r="F408" s="41">
        <v>20118837</v>
      </c>
      <c r="G408" s="50">
        <v>7.3771699999999996</v>
      </c>
      <c r="H408" s="41">
        <v>293604</v>
      </c>
      <c r="I408" s="50">
        <v>2.7247599999999998</v>
      </c>
      <c r="J408" s="41">
        <f>ROUND((+F408*G408+H408*I408)/1000,0)</f>
        <v>149220</v>
      </c>
      <c r="K408" s="41">
        <v>21211364</v>
      </c>
      <c r="L408" s="50">
        <v>8.1432800000000007</v>
      </c>
      <c r="M408" s="41">
        <v>310117</v>
      </c>
      <c r="N408" s="50">
        <v>2.5796700000000001</v>
      </c>
      <c r="O408" s="41">
        <f>ROUND((+K408*L408+M408*N408)/1000,0)</f>
        <v>173530</v>
      </c>
      <c r="P408" s="41">
        <v>22150010</v>
      </c>
      <c r="Q408" s="50">
        <v>8.4500200000000003</v>
      </c>
      <c r="R408" s="41">
        <v>322253</v>
      </c>
      <c r="S408" s="86">
        <v>0</v>
      </c>
      <c r="T408" s="41">
        <f>ROUND((+P408*Q408+R408*S408)/1000,0)</f>
        <v>187168</v>
      </c>
      <c r="U408" s="42">
        <f t="shared" si="300"/>
        <v>509918</v>
      </c>
      <c r="V408" s="43" t="s">
        <v>37</v>
      </c>
      <c r="W408" s="44">
        <f t="shared" si="301"/>
        <v>509918</v>
      </c>
      <c r="X408" s="45">
        <f t="shared" si="302"/>
        <v>1.5540412560684022E-2</v>
      </c>
      <c r="Y408" s="44">
        <f t="shared" si="303"/>
        <v>1688</v>
      </c>
      <c r="Z408" s="45">
        <f t="shared" si="304"/>
        <v>4.3382163968131583E-2</v>
      </c>
      <c r="AA408" s="46">
        <f t="shared" si="305"/>
        <v>3.6421726116269697E-2</v>
      </c>
      <c r="AB408" s="183">
        <f t="shared" ref="AB408:AB412" si="307">ROUND(+AA408*$AB$406,2)</f>
        <v>3.64</v>
      </c>
      <c r="AC408" s="36">
        <v>399</v>
      </c>
      <c r="AD408" s="47" t="e">
        <f>VLOOKUP(B408,#REF!,3,FALSE)</f>
        <v>#REF!</v>
      </c>
      <c r="AE408" s="2" t="e">
        <f t="shared" si="306"/>
        <v>#REF!</v>
      </c>
    </row>
    <row r="409" spans="1:31" x14ac:dyDescent="0.2">
      <c r="A409" s="25">
        <v>29</v>
      </c>
      <c r="B409" s="38" t="s">
        <v>713</v>
      </c>
      <c r="C409" s="39" t="s">
        <v>714</v>
      </c>
      <c r="D409" s="28">
        <v>3197</v>
      </c>
      <c r="E409" s="69">
        <v>34608</v>
      </c>
      <c r="F409" s="41">
        <v>70059517</v>
      </c>
      <c r="G409" s="50">
        <v>11.02164</v>
      </c>
      <c r="H409" s="41">
        <v>1774263</v>
      </c>
      <c r="I409" s="50">
        <v>2.9533399999999999</v>
      </c>
      <c r="J409" s="41">
        <f>ROUND((+F409*G409+H409*I409)/1000,0)</f>
        <v>777411</v>
      </c>
      <c r="K409" s="41">
        <v>73013395</v>
      </c>
      <c r="L409" s="50">
        <v>10.980219999999999</v>
      </c>
      <c r="M409" s="41">
        <v>1771036</v>
      </c>
      <c r="N409" s="50">
        <v>3.0037500000000001</v>
      </c>
      <c r="O409" s="41">
        <f>ROUND((+K409*L409+M409*N409)/1000,0)</f>
        <v>807023</v>
      </c>
      <c r="P409" s="41">
        <v>73990254</v>
      </c>
      <c r="Q409" s="50">
        <v>10.892519999999999</v>
      </c>
      <c r="R409" s="41">
        <v>1820669</v>
      </c>
      <c r="S409" s="50">
        <v>3.0037500000000001</v>
      </c>
      <c r="T409" s="41">
        <f>ROUND((+P409*Q409+R409*S409)/1000,0)</f>
        <v>811409</v>
      </c>
      <c r="U409" s="42">
        <f t="shared" si="300"/>
        <v>2395843</v>
      </c>
      <c r="V409" s="43" t="s">
        <v>37</v>
      </c>
      <c r="W409" s="44">
        <f t="shared" si="301"/>
        <v>2395843</v>
      </c>
      <c r="X409" s="45">
        <f t="shared" si="302"/>
        <v>7.3016423524227214E-2</v>
      </c>
      <c r="Y409" s="44">
        <f t="shared" si="303"/>
        <v>3197</v>
      </c>
      <c r="Z409" s="45">
        <f t="shared" si="304"/>
        <v>8.2163968131585705E-2</v>
      </c>
      <c r="AA409" s="46">
        <f t="shared" si="305"/>
        <v>7.9877081979746078E-2</v>
      </c>
      <c r="AB409" s="183">
        <f t="shared" si="307"/>
        <v>7.99</v>
      </c>
      <c r="AC409" s="36">
        <v>400</v>
      </c>
      <c r="AD409" s="47" t="e">
        <f>VLOOKUP(B409,#REF!,3,FALSE)</f>
        <v>#REF!</v>
      </c>
      <c r="AE409" s="2" t="e">
        <f t="shared" si="306"/>
        <v>#REF!</v>
      </c>
    </row>
    <row r="410" spans="1:31" x14ac:dyDescent="0.2">
      <c r="A410" s="25">
        <v>29</v>
      </c>
      <c r="B410" s="76" t="s">
        <v>715</v>
      </c>
      <c r="C410" s="39" t="s">
        <v>716</v>
      </c>
      <c r="D410" s="28">
        <v>927</v>
      </c>
      <c r="E410" s="69">
        <v>34608</v>
      </c>
      <c r="F410" s="41">
        <v>10534732</v>
      </c>
      <c r="G410" s="50">
        <v>9.3998500000000007</v>
      </c>
      <c r="H410" s="41">
        <v>209568</v>
      </c>
      <c r="I410" s="50">
        <v>2.9966400000000002</v>
      </c>
      <c r="J410" s="41">
        <f>ROUND((+F410*G410+H410*I410)/1000,0)</f>
        <v>99653</v>
      </c>
      <c r="K410" s="41">
        <v>11073115</v>
      </c>
      <c r="L410" s="50">
        <v>9.6416400000000007</v>
      </c>
      <c r="M410" s="41">
        <v>220295</v>
      </c>
      <c r="N410" s="50">
        <v>3.0005199999999999</v>
      </c>
      <c r="O410" s="41">
        <f>ROUND((+K410*L410+M410*N410)/1000,0)</f>
        <v>107424</v>
      </c>
      <c r="P410" s="41">
        <v>11435993</v>
      </c>
      <c r="Q410" s="50">
        <v>13.01435</v>
      </c>
      <c r="R410" s="41">
        <v>259332</v>
      </c>
      <c r="S410" s="50">
        <v>3.0037500000000001</v>
      </c>
      <c r="T410" s="41">
        <f>ROUND((+P410*Q410+R410*S410)/1000,0)</f>
        <v>149611</v>
      </c>
      <c r="U410" s="42">
        <f t="shared" si="300"/>
        <v>356688</v>
      </c>
      <c r="V410" s="43" t="s">
        <v>37</v>
      </c>
      <c r="W410" s="44">
        <f t="shared" si="301"/>
        <v>356688</v>
      </c>
      <c r="X410" s="45">
        <f t="shared" si="302"/>
        <v>1.0870529527189201E-2</v>
      </c>
      <c r="Y410" s="44">
        <f t="shared" si="303"/>
        <v>927</v>
      </c>
      <c r="Z410" s="45">
        <f t="shared" si="304"/>
        <v>2.3824209714726291E-2</v>
      </c>
      <c r="AA410" s="46">
        <f t="shared" si="305"/>
        <v>2.0585789667842018E-2</v>
      </c>
      <c r="AB410" s="183">
        <f t="shared" si="307"/>
        <v>2.06</v>
      </c>
      <c r="AC410" s="36">
        <v>401</v>
      </c>
      <c r="AD410" s="47" t="e">
        <f>VLOOKUP(B410,#REF!,3,FALSE)</f>
        <v>#REF!</v>
      </c>
      <c r="AE410" s="2" t="e">
        <f t="shared" si="306"/>
        <v>#REF!</v>
      </c>
    </row>
    <row r="411" spans="1:31" x14ac:dyDescent="0.2">
      <c r="A411" s="25">
        <v>29</v>
      </c>
      <c r="B411" s="76" t="s">
        <v>717</v>
      </c>
      <c r="C411" s="39" t="s">
        <v>718</v>
      </c>
      <c r="D411" s="28">
        <v>363</v>
      </c>
      <c r="E411" s="69">
        <v>34608</v>
      </c>
      <c r="F411" s="41">
        <v>2196675</v>
      </c>
      <c r="G411" s="50">
        <v>6.4820700000000002</v>
      </c>
      <c r="H411" s="41">
        <v>116314</v>
      </c>
      <c r="I411" s="86">
        <v>3.0005000000000002</v>
      </c>
      <c r="J411" s="41">
        <f>ROUND((+F411*G411+H411*I411)/1000,0)</f>
        <v>14588</v>
      </c>
      <c r="K411" s="41">
        <v>2386076</v>
      </c>
      <c r="L411" s="50">
        <v>6.4721299999999999</v>
      </c>
      <c r="M411" s="41">
        <v>122267</v>
      </c>
      <c r="N411" s="50">
        <v>3.00163</v>
      </c>
      <c r="O411" s="41">
        <f>ROUND((+K411*L411+M411*N411)/1000,0)</f>
        <v>15810</v>
      </c>
      <c r="P411" s="41">
        <v>2643728</v>
      </c>
      <c r="Q411" s="50">
        <v>7.6358100000000002</v>
      </c>
      <c r="R411" s="41">
        <v>127218</v>
      </c>
      <c r="S411" s="86">
        <v>3.0005000000000002</v>
      </c>
      <c r="T411" s="41">
        <f>ROUND((+P411*Q411+R411*S411)/1000,0)</f>
        <v>20569</v>
      </c>
      <c r="U411" s="42">
        <f t="shared" si="300"/>
        <v>50967</v>
      </c>
      <c r="V411" s="43" t="s">
        <v>37</v>
      </c>
      <c r="W411" s="44">
        <f t="shared" si="301"/>
        <v>50967</v>
      </c>
      <c r="X411" s="45">
        <f t="shared" si="302"/>
        <v>1.5532854438956511E-3</v>
      </c>
      <c r="Y411" s="44">
        <f t="shared" si="303"/>
        <v>363</v>
      </c>
      <c r="Z411" s="45">
        <f t="shared" si="304"/>
        <v>9.3292212798766379E-3</v>
      </c>
      <c r="AA411" s="46">
        <f t="shared" si="305"/>
        <v>7.3852373208813911E-3</v>
      </c>
      <c r="AB411" s="183">
        <f t="shared" si="307"/>
        <v>0.74</v>
      </c>
      <c r="AC411" s="36">
        <v>402</v>
      </c>
      <c r="AD411" s="47" t="e">
        <f>VLOOKUP(B411,#REF!,3,FALSE)</f>
        <v>#REF!</v>
      </c>
      <c r="AE411" s="2" t="e">
        <f t="shared" si="306"/>
        <v>#REF!</v>
      </c>
    </row>
    <row r="412" spans="1:31" x14ac:dyDescent="0.2">
      <c r="A412" s="25">
        <v>29</v>
      </c>
      <c r="B412" s="38" t="s">
        <v>719</v>
      </c>
      <c r="C412" s="39" t="s">
        <v>51</v>
      </c>
      <c r="D412" s="28">
        <v>8753</v>
      </c>
      <c r="E412" s="69">
        <v>34790</v>
      </c>
      <c r="F412" s="30"/>
      <c r="G412" s="50"/>
      <c r="H412" s="41"/>
      <c r="I412" s="50"/>
      <c r="J412" s="41">
        <v>4478714</v>
      </c>
      <c r="K412" s="41"/>
      <c r="L412" s="50"/>
      <c r="M412" s="41"/>
      <c r="N412" s="50"/>
      <c r="O412" s="41">
        <v>4102366</v>
      </c>
      <c r="P412" s="41"/>
      <c r="Q412" s="50"/>
      <c r="R412" s="41"/>
      <c r="S412" s="50"/>
      <c r="T412" s="41">
        <v>4350227</v>
      </c>
      <c r="U412" s="42">
        <f t="shared" si="300"/>
        <v>12931307</v>
      </c>
      <c r="V412" s="43" t="s">
        <v>37</v>
      </c>
      <c r="W412" s="44">
        <f t="shared" si="301"/>
        <v>12931307</v>
      </c>
      <c r="X412" s="45">
        <f t="shared" si="302"/>
        <v>0.39409835645900171</v>
      </c>
      <c r="Y412" s="44">
        <f t="shared" si="303"/>
        <v>8753</v>
      </c>
      <c r="Z412" s="45">
        <f t="shared" si="304"/>
        <v>0.2249550244153174</v>
      </c>
      <c r="AA412" s="46">
        <f t="shared" si="305"/>
        <v>0.26724085742623849</v>
      </c>
      <c r="AB412" s="183">
        <f t="shared" si="307"/>
        <v>26.72</v>
      </c>
      <c r="AC412" s="36">
        <v>403</v>
      </c>
      <c r="AD412" s="47" t="e">
        <f>VLOOKUP(B412,#REF!,3,FALSE)</f>
        <v>#REF!</v>
      </c>
      <c r="AE412" s="2" t="e">
        <f t="shared" si="306"/>
        <v>#REF!</v>
      </c>
    </row>
    <row r="413" spans="1:31" x14ac:dyDescent="0.2">
      <c r="A413" s="25">
        <v>29</v>
      </c>
      <c r="B413" s="51" t="s">
        <v>720</v>
      </c>
      <c r="C413" s="52" t="s">
        <v>721</v>
      </c>
      <c r="D413" s="53">
        <f>SUBTOTAL(9,D407:D412)</f>
        <v>38910</v>
      </c>
      <c r="E413" s="69"/>
      <c r="F413" s="55"/>
      <c r="G413" s="56"/>
      <c r="H413" s="55"/>
      <c r="I413" s="56"/>
      <c r="J413" s="57">
        <f>SUBTOTAL(9,J407:J412)</f>
        <v>10889419</v>
      </c>
      <c r="K413" s="58"/>
      <c r="L413" s="59"/>
      <c r="M413" s="58"/>
      <c r="N413" s="59"/>
      <c r="O413" s="57">
        <f>SUBTOTAL(9,O407:O412)</f>
        <v>10758828</v>
      </c>
      <c r="P413" s="57"/>
      <c r="Q413" s="60"/>
      <c r="R413" s="57"/>
      <c r="S413" s="60"/>
      <c r="T413" s="57">
        <f>SUBTOTAL(9,T407:T412)</f>
        <v>11164138</v>
      </c>
      <c r="U413" s="57">
        <f>SUBTOTAL(9,U407:U412)</f>
        <v>32812385</v>
      </c>
      <c r="V413" s="43"/>
      <c r="W413" s="61">
        <f t="shared" ref="W413:AB413" si="308">SUBTOTAL(9,W407:W412)</f>
        <v>32812385</v>
      </c>
      <c r="X413" s="62">
        <f t="shared" si="308"/>
        <v>1</v>
      </c>
      <c r="Y413" s="61">
        <f t="shared" si="308"/>
        <v>38910</v>
      </c>
      <c r="Z413" s="62">
        <f t="shared" si="308"/>
        <v>1</v>
      </c>
      <c r="AA413" s="63">
        <f t="shared" si="308"/>
        <v>0.99999999999999989</v>
      </c>
      <c r="AB413" s="64">
        <f t="shared" si="308"/>
        <v>100</v>
      </c>
      <c r="AC413" s="36">
        <v>404</v>
      </c>
      <c r="AD413" s="47" t="e">
        <f>VLOOKUP(B413,#REF!,3,FALSE)</f>
        <v>#REF!</v>
      </c>
      <c r="AE413" s="2" t="e">
        <f t="shared" si="306"/>
        <v>#REF!</v>
      </c>
    </row>
    <row r="414" spans="1:31" ht="13.5" thickBot="1" x14ac:dyDescent="0.25">
      <c r="A414" s="25">
        <v>29</v>
      </c>
      <c r="B414" s="51"/>
      <c r="C414" s="52"/>
      <c r="D414" s="53" t="s">
        <v>54</v>
      </c>
      <c r="E414" s="54">
        <f>COUNTIF(E407:E412,"&gt;0.0")</f>
        <v>6</v>
      </c>
      <c r="F414" s="55"/>
      <c r="G414" s="56"/>
      <c r="H414" s="55"/>
      <c r="I414" s="56"/>
      <c r="J414" s="57"/>
      <c r="K414" s="58"/>
      <c r="L414" s="59"/>
      <c r="M414" s="58"/>
      <c r="N414" s="59"/>
      <c r="O414" s="57"/>
      <c r="P414" s="57"/>
      <c r="Q414" s="60"/>
      <c r="R414" s="57"/>
      <c r="S414" s="60"/>
      <c r="T414" s="57"/>
      <c r="U414" s="42"/>
      <c r="V414" s="43"/>
      <c r="W414" s="44"/>
      <c r="X414" s="45"/>
      <c r="Y414" s="44"/>
      <c r="Z414" s="45"/>
      <c r="AA414" s="46"/>
      <c r="AB414" s="183"/>
      <c r="AC414" s="36">
        <v>405</v>
      </c>
      <c r="AD414" s="47"/>
    </row>
    <row r="415" spans="1:31" ht="15.75" thickBot="1" x14ac:dyDescent="0.3">
      <c r="A415" s="25">
        <v>30</v>
      </c>
      <c r="B415" s="78" t="s">
        <v>722</v>
      </c>
      <c r="C415" s="72"/>
      <c r="D415" s="28"/>
      <c r="E415" s="69"/>
      <c r="F415" s="41"/>
      <c r="G415" s="50"/>
      <c r="H415" s="42"/>
      <c r="I415" s="50"/>
      <c r="J415" s="41"/>
      <c r="K415" s="42"/>
      <c r="L415" s="50"/>
      <c r="M415" s="41"/>
      <c r="N415" s="50"/>
      <c r="O415" s="41"/>
      <c r="P415" s="41"/>
      <c r="Q415" s="50"/>
      <c r="R415" s="42"/>
      <c r="S415" s="50"/>
      <c r="T415" s="41"/>
      <c r="U415" s="42"/>
      <c r="V415" s="43"/>
      <c r="W415" s="33"/>
      <c r="X415" s="34"/>
      <c r="Y415" s="33"/>
      <c r="Z415" s="34"/>
      <c r="AA415" s="35"/>
      <c r="AB415" s="184">
        <v>100</v>
      </c>
      <c r="AC415" s="36">
        <v>406</v>
      </c>
      <c r="AD415" s="47"/>
    </row>
    <row r="416" spans="1:31" x14ac:dyDescent="0.2">
      <c r="A416" s="25">
        <v>30</v>
      </c>
      <c r="B416" s="38" t="s">
        <v>723</v>
      </c>
      <c r="C416" s="72" t="s">
        <v>724</v>
      </c>
      <c r="D416" s="28">
        <v>3321</v>
      </c>
      <c r="E416" s="69">
        <v>35796</v>
      </c>
      <c r="F416" s="41">
        <v>26007171</v>
      </c>
      <c r="G416" s="90">
        <v>10.238490000000001</v>
      </c>
      <c r="H416" s="41">
        <v>196</v>
      </c>
      <c r="I416" s="90">
        <v>0</v>
      </c>
      <c r="J416" s="41">
        <f t="shared" ref="J416:J425" si="309">ROUND((+F416*G416+H416*I416)/1000,0)</f>
        <v>266274</v>
      </c>
      <c r="K416" s="41">
        <v>26079283</v>
      </c>
      <c r="L416" s="90">
        <v>10.6531</v>
      </c>
      <c r="M416" s="41">
        <v>16927</v>
      </c>
      <c r="N416" s="90">
        <v>2.9538600000000002</v>
      </c>
      <c r="O416" s="41">
        <f t="shared" ref="O416:O425" si="310">ROUND((+K416*L416+M416*N416)/1000,0)</f>
        <v>277875</v>
      </c>
      <c r="P416" s="41">
        <v>30429909</v>
      </c>
      <c r="Q416" s="90">
        <v>9.26999</v>
      </c>
      <c r="R416" s="41">
        <v>28743</v>
      </c>
      <c r="S416" s="90">
        <v>3.0037500000000001</v>
      </c>
      <c r="T416" s="41">
        <f t="shared" ref="T416:T425" si="311">ROUND((+P416*Q416+R416*S416)/1000,0)</f>
        <v>282171</v>
      </c>
      <c r="U416" s="42">
        <f t="shared" ref="U416:U426" si="312">ROUND(+T416+O416+J416,0)</f>
        <v>826320</v>
      </c>
      <c r="V416" s="43" t="s">
        <v>37</v>
      </c>
      <c r="W416" s="44">
        <f t="shared" ref="W416:W426" si="313">IF(V416="yes",U416,"")</f>
        <v>826320</v>
      </c>
      <c r="X416" s="45">
        <f t="shared" ref="X416:X426" si="314">IF(V416="yes",W416/W$427,0)</f>
        <v>6.3247999714652267E-2</v>
      </c>
      <c r="Y416" s="44">
        <f t="shared" ref="Y416:Y426" si="315">IF(V416="yes",D416,"")</f>
        <v>3321</v>
      </c>
      <c r="Z416" s="45">
        <f t="shared" ref="Z416:Z426" si="316">IF(V416="yes",Y416/Y$427,0)</f>
        <v>0.18759532282663954</v>
      </c>
      <c r="AA416" s="46">
        <f t="shared" ref="AA416:AA426" si="317">(X416*0.25+Z416*0.75)</f>
        <v>0.1565084920486427</v>
      </c>
      <c r="AB416" s="183">
        <f>ROUND(+AA416*$AB$415,2)</f>
        <v>15.65</v>
      </c>
      <c r="AC416" s="36">
        <v>407</v>
      </c>
      <c r="AD416" s="47" t="e">
        <f>VLOOKUP(B416,#REF!,3,FALSE)</f>
        <v>#REF!</v>
      </c>
      <c r="AE416" s="2" t="e">
        <f t="shared" ref="AE416:AE427" si="318">EXACT(D416,AD416)</f>
        <v>#REF!</v>
      </c>
    </row>
    <row r="417" spans="1:31" x14ac:dyDescent="0.2">
      <c r="A417" s="25">
        <v>30</v>
      </c>
      <c r="B417" s="38" t="s">
        <v>725</v>
      </c>
      <c r="C417" s="72" t="s">
        <v>726</v>
      </c>
      <c r="D417" s="28">
        <v>5439</v>
      </c>
      <c r="E417" s="69">
        <v>35521</v>
      </c>
      <c r="F417" s="41">
        <v>66803344</v>
      </c>
      <c r="G417" s="90">
        <v>10.580170000000001</v>
      </c>
      <c r="H417" s="41">
        <v>275043</v>
      </c>
      <c r="I417" s="90">
        <v>3.0037500000000001</v>
      </c>
      <c r="J417" s="41">
        <f t="shared" si="309"/>
        <v>707617</v>
      </c>
      <c r="K417" s="41">
        <v>69248860</v>
      </c>
      <c r="L417" s="90">
        <v>11.47997</v>
      </c>
      <c r="M417" s="41">
        <v>285956</v>
      </c>
      <c r="N417" s="90">
        <v>3.0037500000000001</v>
      </c>
      <c r="O417" s="41">
        <f t="shared" si="310"/>
        <v>795834</v>
      </c>
      <c r="P417" s="41">
        <v>79877940</v>
      </c>
      <c r="Q417" s="90">
        <v>10.591609999999999</v>
      </c>
      <c r="R417" s="41">
        <v>299325</v>
      </c>
      <c r="S417" s="90">
        <v>3.0034200000000002</v>
      </c>
      <c r="T417" s="41">
        <f t="shared" si="311"/>
        <v>846935</v>
      </c>
      <c r="U417" s="42">
        <f t="shared" si="312"/>
        <v>2350386</v>
      </c>
      <c r="V417" s="43" t="s">
        <v>37</v>
      </c>
      <c r="W417" s="44">
        <f t="shared" si="313"/>
        <v>2350386</v>
      </c>
      <c r="X417" s="45">
        <f t="shared" si="314"/>
        <v>0.17990271693450802</v>
      </c>
      <c r="Y417" s="44">
        <f t="shared" si="315"/>
        <v>5439</v>
      </c>
      <c r="Z417" s="45">
        <f t="shared" si="316"/>
        <v>0.30723606168446027</v>
      </c>
      <c r="AA417" s="46">
        <f t="shared" si="317"/>
        <v>0.2754027254969722</v>
      </c>
      <c r="AB417" s="183">
        <f t="shared" ref="AB417:AB426" si="319">ROUND(+AA417*$AB$415,2)</f>
        <v>27.54</v>
      </c>
      <c r="AC417" s="36">
        <v>408</v>
      </c>
      <c r="AD417" s="47" t="e">
        <f>VLOOKUP(B417,#REF!,3,FALSE)</f>
        <v>#REF!</v>
      </c>
      <c r="AE417" s="2" t="e">
        <f t="shared" si="318"/>
        <v>#REF!</v>
      </c>
    </row>
    <row r="418" spans="1:31" x14ac:dyDescent="0.2">
      <c r="A418" s="25">
        <v>30</v>
      </c>
      <c r="B418" s="38" t="s">
        <v>727</v>
      </c>
      <c r="C418" s="72" t="s">
        <v>728</v>
      </c>
      <c r="D418" s="28">
        <v>1110</v>
      </c>
      <c r="E418" s="69">
        <v>35796</v>
      </c>
      <c r="F418" s="41">
        <v>25643659</v>
      </c>
      <c r="G418" s="90">
        <v>9.6960800000000003</v>
      </c>
      <c r="H418" s="41">
        <v>0</v>
      </c>
      <c r="I418" s="90">
        <v>0</v>
      </c>
      <c r="J418" s="41">
        <f t="shared" si="309"/>
        <v>248643</v>
      </c>
      <c r="K418" s="41">
        <v>30378108</v>
      </c>
      <c r="L418" s="90">
        <v>8.8462700000000005</v>
      </c>
      <c r="M418" s="41">
        <v>0</v>
      </c>
      <c r="N418" s="90">
        <v>0</v>
      </c>
      <c r="O418" s="41">
        <f t="shared" si="310"/>
        <v>268733</v>
      </c>
      <c r="P418" s="41">
        <v>35777689</v>
      </c>
      <c r="Q418" s="90">
        <v>9.0416399999999992</v>
      </c>
      <c r="R418" s="41">
        <v>0</v>
      </c>
      <c r="S418" s="90">
        <v>0</v>
      </c>
      <c r="T418" s="41">
        <f t="shared" si="311"/>
        <v>323489</v>
      </c>
      <c r="U418" s="42">
        <f t="shared" si="312"/>
        <v>840865</v>
      </c>
      <c r="V418" s="43" t="s">
        <v>37</v>
      </c>
      <c r="W418" s="44">
        <f t="shared" si="313"/>
        <v>840865</v>
      </c>
      <c r="X418" s="45">
        <f t="shared" si="314"/>
        <v>6.4361299835488758E-2</v>
      </c>
      <c r="Y418" s="44">
        <f t="shared" si="315"/>
        <v>1110</v>
      </c>
      <c r="Z418" s="45">
        <f t="shared" si="316"/>
        <v>6.2701237078461272E-2</v>
      </c>
      <c r="AA418" s="46">
        <f t="shared" si="317"/>
        <v>6.3116252767718151E-2</v>
      </c>
      <c r="AB418" s="183">
        <f t="shared" si="319"/>
        <v>6.31</v>
      </c>
      <c r="AC418" s="36">
        <v>409</v>
      </c>
      <c r="AD418" s="47" t="e">
        <f>VLOOKUP(B418,#REF!,3,FALSE)</f>
        <v>#REF!</v>
      </c>
      <c r="AE418" s="2" t="e">
        <f t="shared" si="318"/>
        <v>#REF!</v>
      </c>
    </row>
    <row r="419" spans="1:31" x14ac:dyDescent="0.2">
      <c r="A419" s="25">
        <v>30</v>
      </c>
      <c r="B419" s="38" t="s">
        <v>729</v>
      </c>
      <c r="C419" s="72" t="s">
        <v>730</v>
      </c>
      <c r="D419" s="28">
        <v>1167</v>
      </c>
      <c r="E419" s="69">
        <v>35521</v>
      </c>
      <c r="F419" s="41">
        <v>13871711</v>
      </c>
      <c r="G419" s="90">
        <v>11.147869999999999</v>
      </c>
      <c r="H419" s="41">
        <v>218466</v>
      </c>
      <c r="I419" s="90">
        <v>3.0037500000000001</v>
      </c>
      <c r="J419" s="41">
        <f t="shared" si="309"/>
        <v>155296</v>
      </c>
      <c r="K419" s="41">
        <v>14467101</v>
      </c>
      <c r="L419" s="90">
        <v>8.9095200000000006</v>
      </c>
      <c r="M419" s="41">
        <v>249398</v>
      </c>
      <c r="N419" s="90">
        <v>0</v>
      </c>
      <c r="O419" s="41">
        <f t="shared" si="310"/>
        <v>128895</v>
      </c>
      <c r="P419" s="41">
        <v>17016810</v>
      </c>
      <c r="Q419" s="90">
        <v>7.9804700000000004</v>
      </c>
      <c r="R419" s="41">
        <v>259500</v>
      </c>
      <c r="S419" s="90">
        <v>0</v>
      </c>
      <c r="T419" s="41">
        <f t="shared" si="311"/>
        <v>135802</v>
      </c>
      <c r="U419" s="42">
        <f t="shared" si="312"/>
        <v>419993</v>
      </c>
      <c r="V419" s="43" t="s">
        <v>37</v>
      </c>
      <c r="W419" s="44">
        <f t="shared" si="313"/>
        <v>419993</v>
      </c>
      <c r="X419" s="45">
        <f t="shared" si="314"/>
        <v>3.2147009807527285E-2</v>
      </c>
      <c r="Y419" s="44">
        <f t="shared" si="315"/>
        <v>1167</v>
      </c>
      <c r="Z419" s="45">
        <f t="shared" si="316"/>
        <v>6.5921030333841724E-2</v>
      </c>
      <c r="AA419" s="46">
        <f t="shared" si="317"/>
        <v>5.7477525202263111E-2</v>
      </c>
      <c r="AB419" s="183">
        <f t="shared" si="319"/>
        <v>5.75</v>
      </c>
      <c r="AC419" s="36">
        <v>410</v>
      </c>
      <c r="AD419" s="47" t="e">
        <f>VLOOKUP(B419,#REF!,3,FALSE)</f>
        <v>#REF!</v>
      </c>
      <c r="AE419" s="2" t="e">
        <f t="shared" si="318"/>
        <v>#REF!</v>
      </c>
    </row>
    <row r="420" spans="1:31" x14ac:dyDescent="0.2">
      <c r="A420" s="25">
        <v>30</v>
      </c>
      <c r="B420" s="38" t="s">
        <v>731</v>
      </c>
      <c r="C420" s="72" t="s">
        <v>732</v>
      </c>
      <c r="D420" s="28">
        <v>768</v>
      </c>
      <c r="E420" s="69">
        <v>35521</v>
      </c>
      <c r="F420" s="41">
        <v>40113258</v>
      </c>
      <c r="G420" s="90">
        <v>4.9418800000000003</v>
      </c>
      <c r="H420" s="41">
        <v>156100</v>
      </c>
      <c r="I420" s="90">
        <v>0</v>
      </c>
      <c r="J420" s="41">
        <f t="shared" si="309"/>
        <v>198235</v>
      </c>
      <c r="K420" s="41">
        <v>49534139</v>
      </c>
      <c r="L420" s="90">
        <v>5.2373200000000004</v>
      </c>
      <c r="M420" s="41">
        <v>148510</v>
      </c>
      <c r="N420" s="90">
        <v>0</v>
      </c>
      <c r="O420" s="41">
        <f t="shared" si="310"/>
        <v>259426</v>
      </c>
      <c r="P420" s="41">
        <v>58981369</v>
      </c>
      <c r="Q420" s="90">
        <v>4.3440500000000002</v>
      </c>
      <c r="R420" s="41">
        <v>154525</v>
      </c>
      <c r="S420" s="90">
        <v>0</v>
      </c>
      <c r="T420" s="41">
        <f t="shared" si="311"/>
        <v>256218</v>
      </c>
      <c r="U420" s="42">
        <f t="shared" si="312"/>
        <v>713879</v>
      </c>
      <c r="V420" s="43" t="s">
        <v>37</v>
      </c>
      <c r="W420" s="44">
        <f t="shared" si="313"/>
        <v>713879</v>
      </c>
      <c r="X420" s="45">
        <f t="shared" si="314"/>
        <v>5.4641565965117926E-2</v>
      </c>
      <c r="Y420" s="44">
        <f t="shared" si="315"/>
        <v>768</v>
      </c>
      <c r="Z420" s="45">
        <f t="shared" si="316"/>
        <v>4.3382477546178612E-2</v>
      </c>
      <c r="AA420" s="46">
        <f t="shared" si="317"/>
        <v>4.6197249650913444E-2</v>
      </c>
      <c r="AB420" s="183">
        <f t="shared" si="319"/>
        <v>4.62</v>
      </c>
      <c r="AC420" s="36">
        <v>411</v>
      </c>
      <c r="AD420" s="47" t="e">
        <f>VLOOKUP(B420,#REF!,3,FALSE)</f>
        <v>#REF!</v>
      </c>
      <c r="AE420" s="2" t="e">
        <f t="shared" si="318"/>
        <v>#REF!</v>
      </c>
    </row>
    <row r="421" spans="1:31" x14ac:dyDescent="0.2">
      <c r="A421" s="25">
        <v>30</v>
      </c>
      <c r="B421" s="38" t="s">
        <v>733</v>
      </c>
      <c r="C421" s="72" t="s">
        <v>734</v>
      </c>
      <c r="D421" s="28">
        <v>521</v>
      </c>
      <c r="E421" s="69">
        <v>35521</v>
      </c>
      <c r="F421" s="41">
        <v>16194344</v>
      </c>
      <c r="G421" s="90">
        <v>4.4395699999999998</v>
      </c>
      <c r="H421" s="41">
        <v>120847</v>
      </c>
      <c r="I421" s="90">
        <v>0</v>
      </c>
      <c r="J421" s="41">
        <f t="shared" si="309"/>
        <v>71896</v>
      </c>
      <c r="K421" s="41">
        <v>18628535</v>
      </c>
      <c r="L421" s="90">
        <v>3.7521</v>
      </c>
      <c r="M421" s="41">
        <v>120263</v>
      </c>
      <c r="N421" s="90">
        <v>0</v>
      </c>
      <c r="O421" s="41">
        <f t="shared" si="310"/>
        <v>69896</v>
      </c>
      <c r="P421" s="41">
        <v>23246496</v>
      </c>
      <c r="Q421" s="90">
        <v>3.0067300000000001</v>
      </c>
      <c r="R421" s="41">
        <v>125137</v>
      </c>
      <c r="S421" s="90">
        <v>0</v>
      </c>
      <c r="T421" s="41">
        <f t="shared" si="311"/>
        <v>69896</v>
      </c>
      <c r="U421" s="42">
        <f t="shared" si="312"/>
        <v>211688</v>
      </c>
      <c r="V421" s="43" t="s">
        <v>37</v>
      </c>
      <c r="W421" s="44">
        <f t="shared" si="313"/>
        <v>211688</v>
      </c>
      <c r="X421" s="45">
        <f t="shared" si="314"/>
        <v>1.6202975316578695E-2</v>
      </c>
      <c r="Y421" s="44">
        <f t="shared" si="315"/>
        <v>521</v>
      </c>
      <c r="Z421" s="45">
        <f t="shared" si="316"/>
        <v>2.9430040106196691E-2</v>
      </c>
      <c r="AA421" s="46">
        <f t="shared" si="317"/>
        <v>2.612327390879219E-2</v>
      </c>
      <c r="AB421" s="183">
        <f t="shared" si="319"/>
        <v>2.61</v>
      </c>
      <c r="AC421" s="36">
        <v>412</v>
      </c>
      <c r="AD421" s="47" t="e">
        <f>VLOOKUP(B421,#REF!,3,FALSE)</f>
        <v>#REF!</v>
      </c>
      <c r="AE421" s="2" t="e">
        <f t="shared" si="318"/>
        <v>#REF!</v>
      </c>
    </row>
    <row r="422" spans="1:31" x14ac:dyDescent="0.2">
      <c r="A422" s="25">
        <v>30</v>
      </c>
      <c r="B422" s="38" t="s">
        <v>735</v>
      </c>
      <c r="C422" s="72" t="s">
        <v>736</v>
      </c>
      <c r="D422" s="28">
        <v>132</v>
      </c>
      <c r="E422" s="69">
        <v>35521</v>
      </c>
      <c r="F422" s="41">
        <v>3810456</v>
      </c>
      <c r="G422" s="90">
        <v>8.6561800000000009</v>
      </c>
      <c r="H422" s="41">
        <v>82509</v>
      </c>
      <c r="I422" s="90">
        <v>2.9936099999999999</v>
      </c>
      <c r="J422" s="41">
        <f t="shared" si="309"/>
        <v>33231</v>
      </c>
      <c r="K422" s="41">
        <v>4221470</v>
      </c>
      <c r="L422" s="90">
        <v>8.5550700000000006</v>
      </c>
      <c r="M422" s="41">
        <v>95093</v>
      </c>
      <c r="N422" s="90">
        <v>0</v>
      </c>
      <c r="O422" s="41">
        <f t="shared" si="310"/>
        <v>36115</v>
      </c>
      <c r="P422" s="41">
        <v>4667392</v>
      </c>
      <c r="Q422" s="90">
        <v>8.5058199999999999</v>
      </c>
      <c r="R422" s="41">
        <v>101660</v>
      </c>
      <c r="S422" s="90">
        <v>2.9510100000000001</v>
      </c>
      <c r="T422" s="41">
        <f t="shared" si="311"/>
        <v>40000</v>
      </c>
      <c r="U422" s="42">
        <f t="shared" si="312"/>
        <v>109346</v>
      </c>
      <c r="V422" s="43" t="s">
        <v>37</v>
      </c>
      <c r="W422" s="44">
        <f t="shared" si="313"/>
        <v>109346</v>
      </c>
      <c r="X422" s="45">
        <f t="shared" si="314"/>
        <v>8.3695369551727728E-3</v>
      </c>
      <c r="Y422" s="44">
        <f t="shared" si="315"/>
        <v>132</v>
      </c>
      <c r="Z422" s="45">
        <f t="shared" si="316"/>
        <v>7.456363328249449E-3</v>
      </c>
      <c r="AA422" s="46">
        <f t="shared" si="317"/>
        <v>7.6846567349802795E-3</v>
      </c>
      <c r="AB422" s="183">
        <f t="shared" si="319"/>
        <v>0.77</v>
      </c>
      <c r="AC422" s="36">
        <v>413</v>
      </c>
      <c r="AD422" s="47" t="e">
        <f>VLOOKUP(B422,#REF!,3,FALSE)</f>
        <v>#REF!</v>
      </c>
      <c r="AE422" s="2" t="e">
        <f t="shared" si="318"/>
        <v>#REF!</v>
      </c>
    </row>
    <row r="423" spans="1:31" x14ac:dyDescent="0.2">
      <c r="A423" s="25">
        <v>30</v>
      </c>
      <c r="B423" s="38" t="s">
        <v>737</v>
      </c>
      <c r="C423" s="72" t="s">
        <v>738</v>
      </c>
      <c r="D423" s="49">
        <v>334</v>
      </c>
      <c r="E423" s="69">
        <v>35521.041237113401</v>
      </c>
      <c r="F423" s="41">
        <v>3917008</v>
      </c>
      <c r="G423" s="90">
        <v>7.5213099999999997</v>
      </c>
      <c r="H423" s="41">
        <v>149050</v>
      </c>
      <c r="I423" s="90">
        <v>3.0037500000000001</v>
      </c>
      <c r="J423" s="41">
        <f t="shared" si="309"/>
        <v>29909</v>
      </c>
      <c r="K423" s="41">
        <v>4195451</v>
      </c>
      <c r="L423" s="90">
        <v>9.7431699999999992</v>
      </c>
      <c r="M423" s="41">
        <v>143730</v>
      </c>
      <c r="N423" s="90">
        <v>3.0037500000000001</v>
      </c>
      <c r="O423" s="41">
        <f t="shared" si="310"/>
        <v>41309</v>
      </c>
      <c r="P423" s="41">
        <v>4893799</v>
      </c>
      <c r="Q423" s="90">
        <v>9.9997900000000008</v>
      </c>
      <c r="R423" s="41">
        <v>148323</v>
      </c>
      <c r="S423" s="90">
        <v>3.00021</v>
      </c>
      <c r="T423" s="41">
        <f t="shared" si="311"/>
        <v>49382</v>
      </c>
      <c r="U423" s="42">
        <f t="shared" si="312"/>
        <v>120600</v>
      </c>
      <c r="V423" s="43" t="s">
        <v>37</v>
      </c>
      <c r="W423" s="44">
        <f t="shared" si="313"/>
        <v>120600</v>
      </c>
      <c r="X423" s="45">
        <f t="shared" si="314"/>
        <v>9.2309380937010636E-3</v>
      </c>
      <c r="Y423" s="44">
        <f t="shared" si="315"/>
        <v>334</v>
      </c>
      <c r="Z423" s="45">
        <f t="shared" si="316"/>
        <v>1.886685872450997E-2</v>
      </c>
      <c r="AA423" s="46">
        <f t="shared" si="317"/>
        <v>1.6457878566807745E-2</v>
      </c>
      <c r="AB423" s="183">
        <f t="shared" si="319"/>
        <v>1.65</v>
      </c>
      <c r="AC423" s="36">
        <v>414</v>
      </c>
      <c r="AD423" s="47" t="e">
        <f>VLOOKUP(B423,#REF!,3,FALSE)</f>
        <v>#REF!</v>
      </c>
      <c r="AE423" s="2" t="e">
        <f t="shared" si="318"/>
        <v>#REF!</v>
      </c>
    </row>
    <row r="424" spans="1:31" x14ac:dyDescent="0.2">
      <c r="A424" s="25">
        <v>30</v>
      </c>
      <c r="B424" s="38" t="s">
        <v>739</v>
      </c>
      <c r="C424" s="72" t="s">
        <v>740</v>
      </c>
      <c r="D424" s="49">
        <v>345</v>
      </c>
      <c r="E424" s="69">
        <v>35796</v>
      </c>
      <c r="F424" s="41">
        <v>26327147</v>
      </c>
      <c r="G424" s="90">
        <v>2.8701500000000002</v>
      </c>
      <c r="H424" s="41">
        <v>54641</v>
      </c>
      <c r="I424" s="90">
        <v>3.0014099999999999</v>
      </c>
      <c r="J424" s="41">
        <f t="shared" si="309"/>
        <v>75727</v>
      </c>
      <c r="K424" s="41">
        <v>33726740</v>
      </c>
      <c r="L424" s="90">
        <v>2.3780800000000002</v>
      </c>
      <c r="M424" s="41">
        <v>48962</v>
      </c>
      <c r="N424" s="90">
        <v>0</v>
      </c>
      <c r="O424" s="41">
        <f t="shared" si="310"/>
        <v>80205</v>
      </c>
      <c r="P424" s="41">
        <v>40571135</v>
      </c>
      <c r="Q424" s="90">
        <v>2.32769</v>
      </c>
      <c r="R424" s="41">
        <v>33624</v>
      </c>
      <c r="S424" s="90">
        <v>0</v>
      </c>
      <c r="T424" s="41">
        <f t="shared" si="311"/>
        <v>94437</v>
      </c>
      <c r="U424" s="42">
        <f t="shared" si="312"/>
        <v>250369</v>
      </c>
      <c r="V424" s="43" t="s">
        <v>37</v>
      </c>
      <c r="W424" s="44">
        <f t="shared" si="313"/>
        <v>250369</v>
      </c>
      <c r="X424" s="45">
        <f t="shared" si="314"/>
        <v>1.9163687724559217E-2</v>
      </c>
      <c r="Y424" s="44">
        <f t="shared" si="315"/>
        <v>345</v>
      </c>
      <c r="Z424" s="45">
        <f t="shared" si="316"/>
        <v>1.9488222335197425E-2</v>
      </c>
      <c r="AA424" s="46">
        <f t="shared" si="317"/>
        <v>1.9407088682537873E-2</v>
      </c>
      <c r="AB424" s="183">
        <f t="shared" si="319"/>
        <v>1.94</v>
      </c>
      <c r="AC424" s="36">
        <v>415</v>
      </c>
      <c r="AD424" s="47" t="e">
        <f>VLOOKUP(B424,#REF!,3,FALSE)</f>
        <v>#REF!</v>
      </c>
      <c r="AE424" s="2" t="e">
        <f t="shared" si="318"/>
        <v>#REF!</v>
      </c>
    </row>
    <row r="425" spans="1:31" x14ac:dyDescent="0.2">
      <c r="A425" s="25">
        <v>30</v>
      </c>
      <c r="B425" s="38" t="s">
        <v>741</v>
      </c>
      <c r="C425" s="79" t="s">
        <v>742</v>
      </c>
      <c r="D425" s="28">
        <v>308</v>
      </c>
      <c r="E425" s="69">
        <v>35796</v>
      </c>
      <c r="F425" s="41">
        <v>13454376</v>
      </c>
      <c r="G425" s="90">
        <v>2.1413899999999999</v>
      </c>
      <c r="H425" s="41">
        <v>199042</v>
      </c>
      <c r="I425" s="90">
        <v>0</v>
      </c>
      <c r="J425" s="41">
        <f t="shared" si="309"/>
        <v>28811</v>
      </c>
      <c r="K425" s="41">
        <v>17075751</v>
      </c>
      <c r="L425" s="90">
        <v>1.7458100000000001</v>
      </c>
      <c r="M425" s="41">
        <v>199195</v>
      </c>
      <c r="N425" s="90">
        <v>0</v>
      </c>
      <c r="O425" s="41">
        <f t="shared" si="310"/>
        <v>29811</v>
      </c>
      <c r="P425" s="41">
        <v>20784678</v>
      </c>
      <c r="Q425" s="90">
        <v>1.3861699999999999</v>
      </c>
      <c r="R425" s="41">
        <v>207261</v>
      </c>
      <c r="S425" s="90">
        <v>0</v>
      </c>
      <c r="T425" s="41">
        <f t="shared" si="311"/>
        <v>28811</v>
      </c>
      <c r="U425" s="42">
        <f t="shared" si="312"/>
        <v>87433</v>
      </c>
      <c r="V425" s="43" t="s">
        <v>37</v>
      </c>
      <c r="W425" s="44">
        <f t="shared" si="313"/>
        <v>87433</v>
      </c>
      <c r="X425" s="45">
        <f t="shared" si="314"/>
        <v>6.6922770343827952E-3</v>
      </c>
      <c r="Y425" s="44">
        <f t="shared" si="315"/>
        <v>308</v>
      </c>
      <c r="Z425" s="45">
        <f t="shared" si="316"/>
        <v>1.7398181099248716E-2</v>
      </c>
      <c r="AA425" s="46">
        <f t="shared" si="317"/>
        <v>1.4721705083032235E-2</v>
      </c>
      <c r="AB425" s="183">
        <f t="shared" si="319"/>
        <v>1.47</v>
      </c>
      <c r="AC425" s="36">
        <v>416</v>
      </c>
      <c r="AD425" s="47" t="e">
        <f>VLOOKUP(B425,#REF!,3,FALSE)</f>
        <v>#REF!</v>
      </c>
      <c r="AE425" s="2" t="e">
        <f t="shared" si="318"/>
        <v>#REF!</v>
      </c>
    </row>
    <row r="426" spans="1:31" x14ac:dyDescent="0.2">
      <c r="A426" s="25">
        <v>30</v>
      </c>
      <c r="B426" s="38" t="s">
        <v>743</v>
      </c>
      <c r="C426" s="39" t="s">
        <v>51</v>
      </c>
      <c r="D426" s="28">
        <v>4258</v>
      </c>
      <c r="E426" s="69">
        <v>35796</v>
      </c>
      <c r="F426" s="30"/>
      <c r="G426" s="90"/>
      <c r="H426" s="41"/>
      <c r="I426" s="90"/>
      <c r="J426" s="41">
        <v>2158656</v>
      </c>
      <c r="K426" s="41"/>
      <c r="L426" s="90"/>
      <c r="M426" s="41"/>
      <c r="N426" s="90"/>
      <c r="O426" s="41">
        <v>2361482</v>
      </c>
      <c r="P426" s="41"/>
      <c r="Q426" s="90"/>
      <c r="R426" s="41"/>
      <c r="S426" s="90"/>
      <c r="T426" s="41">
        <v>2613744</v>
      </c>
      <c r="U426" s="42">
        <f t="shared" si="312"/>
        <v>7133882</v>
      </c>
      <c r="V426" s="43" t="s">
        <v>37</v>
      </c>
      <c r="W426" s="44">
        <f t="shared" si="313"/>
        <v>7133882</v>
      </c>
      <c r="X426" s="45">
        <f t="shared" si="314"/>
        <v>0.54603999261831115</v>
      </c>
      <c r="Y426" s="44">
        <f t="shared" si="315"/>
        <v>4258</v>
      </c>
      <c r="Z426" s="45">
        <f t="shared" si="316"/>
        <v>0.24052420493701632</v>
      </c>
      <c r="AA426" s="46">
        <f t="shared" si="317"/>
        <v>0.31690315185734003</v>
      </c>
      <c r="AB426" s="183">
        <f t="shared" si="319"/>
        <v>31.69</v>
      </c>
      <c r="AC426" s="36">
        <v>417</v>
      </c>
      <c r="AD426" s="47" t="e">
        <f>VLOOKUP(B426,#REF!,3,FALSE)</f>
        <v>#REF!</v>
      </c>
      <c r="AE426" s="2" t="e">
        <f t="shared" si="318"/>
        <v>#REF!</v>
      </c>
    </row>
    <row r="427" spans="1:31" x14ac:dyDescent="0.2">
      <c r="A427" s="25">
        <v>30</v>
      </c>
      <c r="B427" s="51" t="s">
        <v>744</v>
      </c>
      <c r="C427" s="52" t="s">
        <v>745</v>
      </c>
      <c r="D427" s="53">
        <f>SUBTOTAL(9,D416:D426)</f>
        <v>17703</v>
      </c>
      <c r="E427" s="69"/>
      <c r="F427" s="55"/>
      <c r="G427" s="56"/>
      <c r="H427" s="55"/>
      <c r="I427" s="56"/>
      <c r="J427" s="57">
        <f>SUBTOTAL(9,J416:J426)</f>
        <v>3974295</v>
      </c>
      <c r="K427" s="58"/>
      <c r="L427" s="59"/>
      <c r="M427" s="58"/>
      <c r="N427" s="59"/>
      <c r="O427" s="57">
        <f>SUBTOTAL(9,O416:O426)</f>
        <v>4349581</v>
      </c>
      <c r="P427" s="57"/>
      <c r="Q427" s="60"/>
      <c r="R427" s="57"/>
      <c r="S427" s="60"/>
      <c r="T427" s="57">
        <f>SUBTOTAL(9,T416:T426)</f>
        <v>4740885</v>
      </c>
      <c r="U427" s="57">
        <f>SUBTOTAL(9,U416:U426)</f>
        <v>13064761</v>
      </c>
      <c r="V427" s="43"/>
      <c r="W427" s="61">
        <f t="shared" ref="W427:AB427" si="320">SUBTOTAL(9,W416:W426)</f>
        <v>13064761</v>
      </c>
      <c r="X427" s="62">
        <f t="shared" si="320"/>
        <v>1</v>
      </c>
      <c r="Y427" s="61">
        <f t="shared" si="320"/>
        <v>17703</v>
      </c>
      <c r="Z427" s="62">
        <f t="shared" si="320"/>
        <v>1</v>
      </c>
      <c r="AA427" s="63">
        <f t="shared" si="320"/>
        <v>1</v>
      </c>
      <c r="AB427" s="64">
        <f t="shared" si="320"/>
        <v>100</v>
      </c>
      <c r="AC427" s="36">
        <v>418</v>
      </c>
      <c r="AD427" s="47" t="e">
        <f>VLOOKUP(B427,#REF!,3,FALSE)</f>
        <v>#REF!</v>
      </c>
      <c r="AE427" s="2" t="e">
        <f t="shared" si="318"/>
        <v>#REF!</v>
      </c>
    </row>
    <row r="428" spans="1:31" ht="13.5" thickBot="1" x14ac:dyDescent="0.25">
      <c r="A428" s="25">
        <v>30</v>
      </c>
      <c r="B428" s="51"/>
      <c r="C428" s="52"/>
      <c r="D428" s="53" t="s">
        <v>54</v>
      </c>
      <c r="E428" s="54">
        <f>COUNTIF(E416:E426,"&gt;0.0")</f>
        <v>11</v>
      </c>
      <c r="F428" s="55"/>
      <c r="G428" s="56"/>
      <c r="H428" s="55"/>
      <c r="I428" s="56"/>
      <c r="J428" s="57"/>
      <c r="K428" s="58"/>
      <c r="L428" s="59"/>
      <c r="M428" s="58"/>
      <c r="N428" s="59"/>
      <c r="O428" s="57"/>
      <c r="P428" s="57"/>
      <c r="Q428" s="60"/>
      <c r="R428" s="57"/>
      <c r="S428" s="60"/>
      <c r="T428" s="57"/>
      <c r="U428" s="42"/>
      <c r="V428" s="43"/>
      <c r="W428" s="44"/>
      <c r="X428" s="45"/>
      <c r="Y428" s="44"/>
      <c r="Z428" s="45"/>
      <c r="AA428" s="46"/>
      <c r="AB428" s="183"/>
      <c r="AC428" s="36">
        <v>419</v>
      </c>
      <c r="AD428" s="47"/>
    </row>
    <row r="429" spans="1:31" ht="15.75" thickBot="1" x14ac:dyDescent="0.3">
      <c r="A429" s="25">
        <v>31</v>
      </c>
      <c r="B429" s="78" t="s">
        <v>746</v>
      </c>
      <c r="C429" s="72"/>
      <c r="D429" s="28"/>
      <c r="E429" s="69"/>
      <c r="F429" s="41"/>
      <c r="G429" s="90"/>
      <c r="H429" s="41"/>
      <c r="I429" s="90"/>
      <c r="J429" s="41"/>
      <c r="K429" s="41"/>
      <c r="L429" s="90"/>
      <c r="M429" s="41"/>
      <c r="N429" s="90"/>
      <c r="O429" s="41"/>
      <c r="P429" s="41"/>
      <c r="Q429" s="90"/>
      <c r="R429" s="41"/>
      <c r="S429" s="90"/>
      <c r="T429" s="41"/>
      <c r="U429" s="42"/>
      <c r="V429" s="43"/>
      <c r="W429" s="33"/>
      <c r="X429" s="34"/>
      <c r="Y429" s="33"/>
      <c r="Z429" s="34"/>
      <c r="AA429" s="35"/>
      <c r="AB429" s="184">
        <v>100</v>
      </c>
      <c r="AC429" s="36">
        <v>420</v>
      </c>
      <c r="AD429" s="47"/>
    </row>
    <row r="430" spans="1:31" x14ac:dyDescent="0.2">
      <c r="A430" s="25">
        <v>31</v>
      </c>
      <c r="B430" s="38" t="s">
        <v>747</v>
      </c>
      <c r="C430" s="72" t="s">
        <v>748</v>
      </c>
      <c r="D430" s="28">
        <v>59667</v>
      </c>
      <c r="E430" s="69">
        <v>32234</v>
      </c>
      <c r="F430" s="41">
        <v>841637794</v>
      </c>
      <c r="G430" s="90">
        <v>13.44364</v>
      </c>
      <c r="H430" s="41">
        <v>1524810</v>
      </c>
      <c r="I430" s="90">
        <v>3.0037500000000001</v>
      </c>
      <c r="J430" s="41">
        <f t="shared" ref="J430:J450" si="321">ROUND((+F430*G430+H430*I430)/1000,0)</f>
        <v>11319256</v>
      </c>
      <c r="K430" s="41">
        <v>829141146</v>
      </c>
      <c r="L430" s="90">
        <v>14.2514</v>
      </c>
      <c r="M430" s="41">
        <v>1595631</v>
      </c>
      <c r="N430" s="90">
        <v>2.8703400000000001</v>
      </c>
      <c r="O430" s="41">
        <f t="shared" ref="O430:O450" si="322">ROUND((+K430*L430+M430*N430)/1000,0)</f>
        <v>11821002</v>
      </c>
      <c r="P430" s="41">
        <v>874855766</v>
      </c>
      <c r="Q430" s="90">
        <v>14.462960000000001</v>
      </c>
      <c r="R430" s="41">
        <v>1643883</v>
      </c>
      <c r="S430" s="90">
        <v>2.7860900000000002</v>
      </c>
      <c r="T430" s="41">
        <f t="shared" ref="T430:T450" si="323">ROUND((+P430*Q430+R430*S430)/1000,0)</f>
        <v>12657584</v>
      </c>
      <c r="U430" s="42">
        <f t="shared" ref="U430:U451" si="324">ROUND(+T430+O430+J430,0)</f>
        <v>35797842</v>
      </c>
      <c r="V430" s="43" t="s">
        <v>37</v>
      </c>
      <c r="W430" s="44">
        <f t="shared" ref="W430:W451" si="325">IF(V430="yes",U430,"")</f>
        <v>35797842</v>
      </c>
      <c r="X430" s="45">
        <f t="shared" ref="X430:X451" si="326">IF(V430="yes",W430/W$452,0)</f>
        <v>0.5390644965553133</v>
      </c>
      <c r="Y430" s="44">
        <f t="shared" ref="Y430:Y451" si="327">IF(V430="yes",D430,"")</f>
        <v>59667</v>
      </c>
      <c r="Z430" s="45">
        <f t="shared" ref="Z430:Z451" si="328">IF(V430="yes",Y430/Y$452,0)</f>
        <v>0.60120307115652016</v>
      </c>
      <c r="AA430" s="46">
        <f t="shared" ref="AA430:AA451" si="329">(X430*0.25+Z430*0.75)</f>
        <v>0.5856684275062185</v>
      </c>
      <c r="AB430" s="183">
        <f>ROUND(+AA430*$AB$429,4)</f>
        <v>58.566800000000001</v>
      </c>
      <c r="AC430" s="36">
        <v>421</v>
      </c>
      <c r="AD430" s="47" t="e">
        <f>VLOOKUP(B430,#REF!,3,FALSE)</f>
        <v>#REF!</v>
      </c>
      <c r="AE430" s="2" t="e">
        <f t="shared" ref="AE430:AE452" si="330">EXACT(D430,AD430)</f>
        <v>#REF!</v>
      </c>
    </row>
    <row r="431" spans="1:31" x14ac:dyDescent="0.2">
      <c r="A431" s="25">
        <v>31</v>
      </c>
      <c r="B431" s="38" t="s">
        <v>749</v>
      </c>
      <c r="C431" s="73" t="s">
        <v>750</v>
      </c>
      <c r="D431" s="28">
        <v>1996</v>
      </c>
      <c r="E431" s="69">
        <v>32782</v>
      </c>
      <c r="F431" s="41">
        <v>19894478</v>
      </c>
      <c r="G431" s="90">
        <v>7.4866000000000001</v>
      </c>
      <c r="H431" s="41">
        <v>71253</v>
      </c>
      <c r="I431" s="90">
        <v>3.0033799999999999</v>
      </c>
      <c r="J431" s="41">
        <f t="shared" si="321"/>
        <v>149156</v>
      </c>
      <c r="K431" s="41">
        <v>20367745</v>
      </c>
      <c r="L431" s="90">
        <v>7.8296799999999998</v>
      </c>
      <c r="M431" s="41">
        <v>67418</v>
      </c>
      <c r="N431" s="90">
        <v>3.0037500000000001</v>
      </c>
      <c r="O431" s="41">
        <f t="shared" si="322"/>
        <v>159675</v>
      </c>
      <c r="P431" s="41">
        <v>21548573</v>
      </c>
      <c r="Q431" s="90">
        <v>7.9778599999999997</v>
      </c>
      <c r="R431" s="41">
        <v>70224</v>
      </c>
      <c r="S431" s="90">
        <v>3.0037500000000001</v>
      </c>
      <c r="T431" s="41">
        <f t="shared" si="323"/>
        <v>172122</v>
      </c>
      <c r="U431" s="42">
        <f t="shared" si="324"/>
        <v>480953</v>
      </c>
      <c r="V431" s="43" t="s">
        <v>37</v>
      </c>
      <c r="W431" s="44">
        <f t="shared" si="325"/>
        <v>480953</v>
      </c>
      <c r="X431" s="45">
        <f t="shared" si="326"/>
        <v>7.2424669289217931E-3</v>
      </c>
      <c r="Y431" s="44">
        <f t="shared" si="327"/>
        <v>1996</v>
      </c>
      <c r="Z431" s="45">
        <f t="shared" si="328"/>
        <v>2.0111641779013763E-2</v>
      </c>
      <c r="AA431" s="46">
        <f t="shared" si="329"/>
        <v>1.6894348066490771E-2</v>
      </c>
      <c r="AB431" s="183">
        <f t="shared" ref="AB431:AB451" si="331">ROUND(+AA431*$AB$429,4)</f>
        <v>1.6894</v>
      </c>
      <c r="AC431" s="36">
        <v>422</v>
      </c>
      <c r="AD431" s="47" t="e">
        <f>VLOOKUP(B431,#REF!,3,FALSE)</f>
        <v>#REF!</v>
      </c>
      <c r="AE431" s="2" t="e">
        <f t="shared" si="330"/>
        <v>#REF!</v>
      </c>
    </row>
    <row r="432" spans="1:31" x14ac:dyDescent="0.2">
      <c r="A432" s="25">
        <v>31</v>
      </c>
      <c r="B432" s="38" t="s">
        <v>751</v>
      </c>
      <c r="C432" s="89" t="s">
        <v>752</v>
      </c>
      <c r="D432" s="28">
        <v>4180</v>
      </c>
      <c r="E432" s="69">
        <v>32782</v>
      </c>
      <c r="F432" s="41">
        <v>63598407</v>
      </c>
      <c r="G432" s="90">
        <v>6.8916599999999999</v>
      </c>
      <c r="H432" s="41">
        <v>964959</v>
      </c>
      <c r="I432" s="90">
        <v>3.0037500000000001</v>
      </c>
      <c r="J432" s="41">
        <f t="shared" si="321"/>
        <v>441197</v>
      </c>
      <c r="K432" s="41">
        <v>67084705</v>
      </c>
      <c r="L432" s="90">
        <v>7.2226800000000004</v>
      </c>
      <c r="M432" s="41">
        <v>1058087</v>
      </c>
      <c r="N432" s="90">
        <v>3.0037500000000001</v>
      </c>
      <c r="O432" s="41">
        <f t="shared" si="322"/>
        <v>487710</v>
      </c>
      <c r="P432" s="41">
        <v>70271801</v>
      </c>
      <c r="Q432" s="90">
        <v>6.3850300000000004</v>
      </c>
      <c r="R432" s="41">
        <v>1061254</v>
      </c>
      <c r="S432" s="90">
        <v>3.0037500000000001</v>
      </c>
      <c r="T432" s="41">
        <f t="shared" si="323"/>
        <v>451875</v>
      </c>
      <c r="U432" s="42">
        <f t="shared" si="324"/>
        <v>1380782</v>
      </c>
      <c r="V432" s="43" t="s">
        <v>37</v>
      </c>
      <c r="W432" s="44">
        <f t="shared" si="325"/>
        <v>1380782</v>
      </c>
      <c r="X432" s="45">
        <f t="shared" si="326"/>
        <v>2.0792609612686669E-2</v>
      </c>
      <c r="Y432" s="44">
        <f t="shared" si="327"/>
        <v>4180</v>
      </c>
      <c r="Z432" s="45">
        <f t="shared" si="328"/>
        <v>4.2117566451040846E-2</v>
      </c>
      <c r="AA432" s="46">
        <f t="shared" si="329"/>
        <v>3.6786327241452303E-2</v>
      </c>
      <c r="AB432" s="183">
        <f t="shared" si="331"/>
        <v>3.6785999999999999</v>
      </c>
      <c r="AC432" s="36">
        <v>423</v>
      </c>
      <c r="AD432" s="47" t="e">
        <f>VLOOKUP(B432,#REF!,3,FALSE)</f>
        <v>#REF!</v>
      </c>
      <c r="AE432" s="2" t="e">
        <f t="shared" si="330"/>
        <v>#REF!</v>
      </c>
    </row>
    <row r="433" spans="1:31" x14ac:dyDescent="0.2">
      <c r="A433" s="25">
        <v>31</v>
      </c>
      <c r="B433" s="38" t="s">
        <v>753</v>
      </c>
      <c r="C433" s="72" t="s">
        <v>754</v>
      </c>
      <c r="D433" s="28">
        <v>2023</v>
      </c>
      <c r="E433" s="69">
        <v>32325</v>
      </c>
      <c r="F433" s="41">
        <v>11703816</v>
      </c>
      <c r="G433" s="90">
        <v>7.7239699999999996</v>
      </c>
      <c r="H433" s="41">
        <v>161722</v>
      </c>
      <c r="I433" s="90">
        <v>3.0037500000000001</v>
      </c>
      <c r="J433" s="41">
        <f t="shared" si="321"/>
        <v>90886</v>
      </c>
      <c r="K433" s="41">
        <v>12165721</v>
      </c>
      <c r="L433" s="90">
        <v>8.3026800000000005</v>
      </c>
      <c r="M433" s="41">
        <v>186003</v>
      </c>
      <c r="N433" s="90">
        <v>3.0037500000000001</v>
      </c>
      <c r="O433" s="41">
        <f t="shared" si="322"/>
        <v>101567</v>
      </c>
      <c r="P433" s="41">
        <v>12855672</v>
      </c>
      <c r="Q433" s="90">
        <v>8.3041199999999993</v>
      </c>
      <c r="R433" s="41">
        <v>221964</v>
      </c>
      <c r="S433" s="90">
        <v>3.0037500000000001</v>
      </c>
      <c r="T433" s="41">
        <f t="shared" si="323"/>
        <v>107422</v>
      </c>
      <c r="U433" s="42">
        <f t="shared" si="324"/>
        <v>299875</v>
      </c>
      <c r="V433" s="43" t="s">
        <v>37</v>
      </c>
      <c r="W433" s="44">
        <f t="shared" si="325"/>
        <v>299875</v>
      </c>
      <c r="X433" s="45">
        <f t="shared" si="326"/>
        <v>4.5156902448065042E-3</v>
      </c>
      <c r="Y433" s="44">
        <f t="shared" si="327"/>
        <v>2023</v>
      </c>
      <c r="Z433" s="45">
        <f t="shared" si="328"/>
        <v>2.0383693045563551E-2</v>
      </c>
      <c r="AA433" s="46">
        <f t="shared" si="329"/>
        <v>1.6416692345374288E-2</v>
      </c>
      <c r="AB433" s="183">
        <f t="shared" si="331"/>
        <v>1.6416999999999999</v>
      </c>
      <c r="AC433" s="36">
        <v>424</v>
      </c>
      <c r="AD433" s="47" t="e">
        <f>VLOOKUP(B433,#REF!,3,FALSE)</f>
        <v>#REF!</v>
      </c>
      <c r="AE433" s="2" t="e">
        <f t="shared" si="330"/>
        <v>#REF!</v>
      </c>
    </row>
    <row r="434" spans="1:31" x14ac:dyDescent="0.2">
      <c r="A434" s="25">
        <v>31</v>
      </c>
      <c r="B434" s="38" t="s">
        <v>755</v>
      </c>
      <c r="C434" s="72" t="s">
        <v>756</v>
      </c>
      <c r="D434" s="28">
        <v>1766</v>
      </c>
      <c r="E434" s="69">
        <v>32325</v>
      </c>
      <c r="F434" s="41">
        <v>14410528</v>
      </c>
      <c r="G434" s="90">
        <v>9.9163599999999992</v>
      </c>
      <c r="H434" s="41">
        <v>174997</v>
      </c>
      <c r="I434" s="90">
        <v>3.0037500000000001</v>
      </c>
      <c r="J434" s="41">
        <f t="shared" si="321"/>
        <v>143426</v>
      </c>
      <c r="K434" s="41">
        <v>15369007</v>
      </c>
      <c r="L434" s="90">
        <v>9.56724</v>
      </c>
      <c r="M434" s="41">
        <v>209651</v>
      </c>
      <c r="N434" s="90">
        <v>3.0037500000000001</v>
      </c>
      <c r="O434" s="41">
        <f t="shared" si="322"/>
        <v>147669</v>
      </c>
      <c r="P434" s="41">
        <v>16309995</v>
      </c>
      <c r="Q434" s="90">
        <v>9.9855900000000002</v>
      </c>
      <c r="R434" s="41">
        <v>221894</v>
      </c>
      <c r="S434" s="90">
        <v>3.0037500000000001</v>
      </c>
      <c r="T434" s="41">
        <f t="shared" si="323"/>
        <v>163531</v>
      </c>
      <c r="U434" s="42">
        <f t="shared" si="324"/>
        <v>454626</v>
      </c>
      <c r="V434" s="43" t="s">
        <v>37</v>
      </c>
      <c r="W434" s="44">
        <f t="shared" si="325"/>
        <v>454626</v>
      </c>
      <c r="X434" s="45">
        <f t="shared" si="326"/>
        <v>6.8460198190426072E-3</v>
      </c>
      <c r="Y434" s="44">
        <f t="shared" si="327"/>
        <v>1766</v>
      </c>
      <c r="Z434" s="45">
        <f t="shared" si="328"/>
        <v>1.7794168026923001E-2</v>
      </c>
      <c r="AA434" s="46">
        <f t="shared" si="329"/>
        <v>1.5057130974952902E-2</v>
      </c>
      <c r="AB434" s="183">
        <f t="shared" si="331"/>
        <v>1.5057</v>
      </c>
      <c r="AC434" s="36">
        <v>425</v>
      </c>
      <c r="AD434" s="47" t="e">
        <f>VLOOKUP(B434,#REF!,3,FALSE)</f>
        <v>#REF!</v>
      </c>
      <c r="AE434" s="2" t="e">
        <f t="shared" si="330"/>
        <v>#REF!</v>
      </c>
    </row>
    <row r="435" spans="1:31" x14ac:dyDescent="0.2">
      <c r="A435" s="25">
        <v>31</v>
      </c>
      <c r="B435" s="38" t="s">
        <v>757</v>
      </c>
      <c r="C435" s="72" t="s">
        <v>758</v>
      </c>
      <c r="D435" s="28">
        <v>5943</v>
      </c>
      <c r="E435" s="69">
        <v>32234</v>
      </c>
      <c r="F435" s="41">
        <v>23757820</v>
      </c>
      <c r="G435" s="90">
        <v>6.4157400000000004</v>
      </c>
      <c r="H435" s="41">
        <v>22191</v>
      </c>
      <c r="I435" s="90">
        <v>3.0037500000000001</v>
      </c>
      <c r="J435" s="41">
        <f t="shared" si="321"/>
        <v>152491</v>
      </c>
      <c r="K435" s="41">
        <v>24588625</v>
      </c>
      <c r="L435" s="90">
        <v>6.1352799999999998</v>
      </c>
      <c r="M435" s="41">
        <v>27556</v>
      </c>
      <c r="N435" s="90">
        <v>2.9757600000000002</v>
      </c>
      <c r="O435" s="41">
        <f t="shared" si="322"/>
        <v>150940</v>
      </c>
      <c r="P435" s="41">
        <v>25532452</v>
      </c>
      <c r="Q435" s="90">
        <v>6.4184799999999997</v>
      </c>
      <c r="R435" s="41">
        <v>27746</v>
      </c>
      <c r="S435" s="90">
        <v>2.9914200000000002</v>
      </c>
      <c r="T435" s="41">
        <f t="shared" si="323"/>
        <v>163963</v>
      </c>
      <c r="U435" s="42">
        <f t="shared" si="324"/>
        <v>467394</v>
      </c>
      <c r="V435" s="43" t="s">
        <v>37</v>
      </c>
      <c r="W435" s="44">
        <f t="shared" si="325"/>
        <v>467394</v>
      </c>
      <c r="X435" s="45">
        <f t="shared" si="326"/>
        <v>7.0382877074817553E-3</v>
      </c>
      <c r="Y435" s="44">
        <f t="shared" si="327"/>
        <v>5943</v>
      </c>
      <c r="Z435" s="45">
        <f t="shared" si="328"/>
        <v>5.9881506559458314E-2</v>
      </c>
      <c r="AA435" s="46">
        <f t="shared" si="329"/>
        <v>4.6670701846464172E-2</v>
      </c>
      <c r="AB435" s="183">
        <f t="shared" si="331"/>
        <v>4.6670999999999996</v>
      </c>
      <c r="AC435" s="36">
        <v>426</v>
      </c>
      <c r="AD435" s="47" t="e">
        <f>VLOOKUP(B435,#REF!,3,FALSE)</f>
        <v>#REF!</v>
      </c>
      <c r="AE435" s="2" t="e">
        <f t="shared" si="330"/>
        <v>#REF!</v>
      </c>
    </row>
    <row r="436" spans="1:31" x14ac:dyDescent="0.2">
      <c r="A436" s="25">
        <v>31</v>
      </c>
      <c r="B436" s="38" t="s">
        <v>759</v>
      </c>
      <c r="C436" s="72" t="s">
        <v>760</v>
      </c>
      <c r="D436" s="28">
        <v>79</v>
      </c>
      <c r="E436" s="69">
        <v>32234</v>
      </c>
      <c r="F436" s="41">
        <v>945925</v>
      </c>
      <c r="G436" s="90">
        <v>1.5001199999999999</v>
      </c>
      <c r="H436" s="41">
        <v>0</v>
      </c>
      <c r="I436" s="90">
        <v>0</v>
      </c>
      <c r="J436" s="41">
        <f t="shared" si="321"/>
        <v>1419</v>
      </c>
      <c r="K436" s="41">
        <v>982651</v>
      </c>
      <c r="L436" s="90">
        <v>1.43896</v>
      </c>
      <c r="M436" s="41">
        <v>0</v>
      </c>
      <c r="N436" s="90">
        <v>0</v>
      </c>
      <c r="O436" s="41">
        <f t="shared" si="322"/>
        <v>1414</v>
      </c>
      <c r="P436" s="41">
        <v>1022706</v>
      </c>
      <c r="Q436" s="90">
        <v>1.4177999999999999</v>
      </c>
      <c r="R436" s="41">
        <v>0</v>
      </c>
      <c r="S436" s="90">
        <v>0</v>
      </c>
      <c r="T436" s="41">
        <f t="shared" si="323"/>
        <v>1450</v>
      </c>
      <c r="U436" s="42">
        <f t="shared" si="324"/>
        <v>4283</v>
      </c>
      <c r="V436" s="43" t="s">
        <v>37</v>
      </c>
      <c r="W436" s="44">
        <f t="shared" si="325"/>
        <v>4283</v>
      </c>
      <c r="X436" s="45">
        <f t="shared" si="326"/>
        <v>6.4495877677386441E-5</v>
      </c>
      <c r="Y436" s="44">
        <f t="shared" si="327"/>
        <v>79</v>
      </c>
      <c r="Z436" s="45">
        <f t="shared" si="328"/>
        <v>7.9600185397900162E-4</v>
      </c>
      <c r="AA436" s="46">
        <f t="shared" si="329"/>
        <v>6.1312535990359787E-4</v>
      </c>
      <c r="AB436" s="183">
        <f t="shared" si="331"/>
        <v>6.13E-2</v>
      </c>
      <c r="AC436" s="36">
        <v>427</v>
      </c>
      <c r="AD436" s="47" t="e">
        <f>VLOOKUP(B436,#REF!,3,FALSE)</f>
        <v>#REF!</v>
      </c>
      <c r="AE436" s="2" t="e">
        <f t="shared" si="330"/>
        <v>#REF!</v>
      </c>
    </row>
    <row r="437" spans="1:31" x14ac:dyDescent="0.2">
      <c r="A437" s="25">
        <v>31</v>
      </c>
      <c r="B437" s="38" t="s">
        <v>761</v>
      </c>
      <c r="C437" s="72" t="s">
        <v>762</v>
      </c>
      <c r="D437" s="28">
        <v>23</v>
      </c>
      <c r="E437" s="69">
        <v>32325</v>
      </c>
      <c r="F437" s="41">
        <v>345745</v>
      </c>
      <c r="G437" s="90">
        <v>0</v>
      </c>
      <c r="H437" s="41">
        <v>136835</v>
      </c>
      <c r="I437" s="90">
        <v>0</v>
      </c>
      <c r="J437" s="41">
        <f t="shared" si="321"/>
        <v>0</v>
      </c>
      <c r="K437" s="41">
        <v>354599</v>
      </c>
      <c r="L437" s="90">
        <v>0</v>
      </c>
      <c r="M437" s="41">
        <v>140318</v>
      </c>
      <c r="N437" s="90">
        <v>0</v>
      </c>
      <c r="O437" s="41">
        <f t="shared" si="322"/>
        <v>0</v>
      </c>
      <c r="P437" s="41">
        <v>367943</v>
      </c>
      <c r="Q437" s="90">
        <v>0</v>
      </c>
      <c r="R437" s="41">
        <v>154193</v>
      </c>
      <c r="S437" s="90">
        <v>0</v>
      </c>
      <c r="T437" s="41">
        <f t="shared" si="323"/>
        <v>0</v>
      </c>
      <c r="U437" s="42">
        <f t="shared" si="324"/>
        <v>0</v>
      </c>
      <c r="V437" s="43" t="s">
        <v>37</v>
      </c>
      <c r="W437" s="44">
        <f t="shared" si="325"/>
        <v>0</v>
      </c>
      <c r="X437" s="45">
        <f t="shared" si="326"/>
        <v>0</v>
      </c>
      <c r="Y437" s="44">
        <f t="shared" si="327"/>
        <v>23</v>
      </c>
      <c r="Z437" s="45">
        <f t="shared" si="328"/>
        <v>2.3174737520907643E-4</v>
      </c>
      <c r="AA437" s="46">
        <f t="shared" si="329"/>
        <v>1.7381053140680733E-4</v>
      </c>
      <c r="AB437" s="183">
        <f t="shared" si="331"/>
        <v>1.7399999999999999E-2</v>
      </c>
      <c r="AC437" s="36">
        <v>428</v>
      </c>
      <c r="AD437" s="47" t="e">
        <f>VLOOKUP(B437,#REF!,3,FALSE)</f>
        <v>#REF!</v>
      </c>
      <c r="AE437" s="2" t="e">
        <f t="shared" si="330"/>
        <v>#REF!</v>
      </c>
    </row>
    <row r="438" spans="1:31" x14ac:dyDescent="0.2">
      <c r="A438" s="25">
        <v>31</v>
      </c>
      <c r="B438" s="38" t="s">
        <v>763</v>
      </c>
      <c r="C438" s="72" t="s">
        <v>764</v>
      </c>
      <c r="D438" s="28">
        <v>114</v>
      </c>
      <c r="E438" s="69">
        <v>32325</v>
      </c>
      <c r="F438" s="41">
        <v>1233908</v>
      </c>
      <c r="G438" s="90">
        <v>6.9916099999999997</v>
      </c>
      <c r="H438" s="41">
        <v>16784</v>
      </c>
      <c r="I438" s="90">
        <v>2.9790299999999998</v>
      </c>
      <c r="J438" s="41">
        <f t="shared" si="321"/>
        <v>8677</v>
      </c>
      <c r="K438" s="41">
        <v>1190310</v>
      </c>
      <c r="L438" s="90">
        <v>6.9915000000000003</v>
      </c>
      <c r="M438" s="41">
        <v>21172</v>
      </c>
      <c r="N438" s="90">
        <v>3.0037500000000001</v>
      </c>
      <c r="O438" s="41">
        <f t="shared" si="322"/>
        <v>8386</v>
      </c>
      <c r="P438" s="41">
        <v>1235108</v>
      </c>
      <c r="Q438" s="90">
        <v>7.0042400000000002</v>
      </c>
      <c r="R438" s="41">
        <v>22029</v>
      </c>
      <c r="S438" s="90">
        <v>3.0037500000000001</v>
      </c>
      <c r="T438" s="41">
        <f t="shared" si="323"/>
        <v>8717</v>
      </c>
      <c r="U438" s="42">
        <f t="shared" si="324"/>
        <v>25780</v>
      </c>
      <c r="V438" s="43" t="s">
        <v>37</v>
      </c>
      <c r="W438" s="44">
        <f t="shared" si="325"/>
        <v>25780</v>
      </c>
      <c r="X438" s="45">
        <f t="shared" si="326"/>
        <v>3.8821006923255252E-4</v>
      </c>
      <c r="Y438" s="44">
        <f t="shared" si="327"/>
        <v>114</v>
      </c>
      <c r="Z438" s="45">
        <f t="shared" si="328"/>
        <v>1.1486609032102049E-3</v>
      </c>
      <c r="AA438" s="46">
        <f t="shared" si="329"/>
        <v>9.5854819471579181E-4</v>
      </c>
      <c r="AB438" s="183">
        <f t="shared" si="331"/>
        <v>9.5899999999999999E-2</v>
      </c>
      <c r="AC438" s="36">
        <v>429</v>
      </c>
      <c r="AD438" s="47" t="e">
        <f>VLOOKUP(B438,#REF!,3,FALSE)</f>
        <v>#REF!</v>
      </c>
      <c r="AE438" s="2" t="e">
        <f t="shared" si="330"/>
        <v>#REF!</v>
      </c>
    </row>
    <row r="439" spans="1:31" x14ac:dyDescent="0.2">
      <c r="A439" s="25">
        <v>31</v>
      </c>
      <c r="B439" s="38" t="s">
        <v>765</v>
      </c>
      <c r="C439" s="72" t="s">
        <v>766</v>
      </c>
      <c r="D439" s="28">
        <v>116</v>
      </c>
      <c r="E439" s="69">
        <v>32234</v>
      </c>
      <c r="F439" s="41">
        <v>1270497</v>
      </c>
      <c r="G439" s="90">
        <v>0</v>
      </c>
      <c r="H439" s="41">
        <v>251382</v>
      </c>
      <c r="I439" s="90">
        <v>0</v>
      </c>
      <c r="J439" s="41">
        <f t="shared" si="321"/>
        <v>0</v>
      </c>
      <c r="K439" s="41">
        <v>1309585</v>
      </c>
      <c r="L439" s="90">
        <v>0</v>
      </c>
      <c r="M439" s="41">
        <v>260818</v>
      </c>
      <c r="N439" s="90">
        <v>0</v>
      </c>
      <c r="O439" s="41">
        <f t="shared" si="322"/>
        <v>0</v>
      </c>
      <c r="P439" s="41">
        <v>1376697</v>
      </c>
      <c r="Q439" s="90">
        <v>0</v>
      </c>
      <c r="R439" s="41">
        <v>275301</v>
      </c>
      <c r="S439" s="90">
        <v>0</v>
      </c>
      <c r="T439" s="41">
        <f t="shared" si="323"/>
        <v>0</v>
      </c>
      <c r="U439" s="42">
        <f t="shared" si="324"/>
        <v>0</v>
      </c>
      <c r="V439" s="43" t="s">
        <v>37</v>
      </c>
      <c r="W439" s="44">
        <f t="shared" si="325"/>
        <v>0</v>
      </c>
      <c r="X439" s="45">
        <f t="shared" si="326"/>
        <v>0</v>
      </c>
      <c r="Y439" s="44">
        <f t="shared" si="327"/>
        <v>116</v>
      </c>
      <c r="Z439" s="45">
        <f t="shared" si="328"/>
        <v>1.1688128488805594E-3</v>
      </c>
      <c r="AA439" s="46">
        <f t="shared" si="329"/>
        <v>8.7660963666041946E-4</v>
      </c>
      <c r="AB439" s="183">
        <f t="shared" si="331"/>
        <v>8.77E-2</v>
      </c>
      <c r="AC439" s="36">
        <v>430</v>
      </c>
      <c r="AD439" s="47" t="e">
        <f>VLOOKUP(B439,#REF!,3,FALSE)</f>
        <v>#REF!</v>
      </c>
      <c r="AE439" s="2" t="e">
        <f t="shared" si="330"/>
        <v>#REF!</v>
      </c>
    </row>
    <row r="440" spans="1:31" x14ac:dyDescent="0.2">
      <c r="A440" s="25">
        <v>31</v>
      </c>
      <c r="B440" s="38" t="s">
        <v>767</v>
      </c>
      <c r="C440" s="72" t="s">
        <v>768</v>
      </c>
      <c r="D440" s="28">
        <v>20</v>
      </c>
      <c r="E440" s="69"/>
      <c r="F440" s="41">
        <v>424750</v>
      </c>
      <c r="G440" s="90">
        <v>0</v>
      </c>
      <c r="H440" s="41">
        <v>1085</v>
      </c>
      <c r="I440" s="90">
        <v>0</v>
      </c>
      <c r="J440" s="41">
        <f t="shared" si="321"/>
        <v>0</v>
      </c>
      <c r="K440" s="41">
        <v>415880</v>
      </c>
      <c r="L440" s="90">
        <v>0</v>
      </c>
      <c r="M440" s="41">
        <v>1369</v>
      </c>
      <c r="N440" s="90">
        <v>0</v>
      </c>
      <c r="O440" s="41">
        <f t="shared" si="322"/>
        <v>0</v>
      </c>
      <c r="P440" s="41">
        <v>434147</v>
      </c>
      <c r="Q440" s="90">
        <v>0</v>
      </c>
      <c r="R440" s="41">
        <v>1425</v>
      </c>
      <c r="S440" s="90">
        <v>0</v>
      </c>
      <c r="T440" s="41">
        <f t="shared" si="323"/>
        <v>0</v>
      </c>
      <c r="U440" s="42">
        <f t="shared" si="324"/>
        <v>0</v>
      </c>
      <c r="V440" s="43" t="s">
        <v>154</v>
      </c>
      <c r="W440" s="44" t="str">
        <f t="shared" si="325"/>
        <v/>
      </c>
      <c r="X440" s="45">
        <f t="shared" si="326"/>
        <v>0</v>
      </c>
      <c r="Y440" s="44" t="str">
        <f t="shared" si="327"/>
        <v/>
      </c>
      <c r="Z440" s="45">
        <f t="shared" si="328"/>
        <v>0</v>
      </c>
      <c r="AA440" s="46">
        <f t="shared" si="329"/>
        <v>0</v>
      </c>
      <c r="AB440" s="183">
        <f t="shared" si="331"/>
        <v>0</v>
      </c>
      <c r="AC440" s="36">
        <v>431</v>
      </c>
      <c r="AD440" s="47" t="e">
        <f>VLOOKUP(B440,#REF!,3,FALSE)</f>
        <v>#REF!</v>
      </c>
      <c r="AE440" s="2" t="e">
        <f t="shared" si="330"/>
        <v>#REF!</v>
      </c>
    </row>
    <row r="441" spans="1:31" x14ac:dyDescent="0.2">
      <c r="A441" s="25">
        <v>31</v>
      </c>
      <c r="B441" s="38" t="s">
        <v>769</v>
      </c>
      <c r="C441" s="72" t="s">
        <v>770</v>
      </c>
      <c r="D441" s="28">
        <v>76</v>
      </c>
      <c r="E441" s="69">
        <v>32325</v>
      </c>
      <c r="F441" s="41">
        <v>707834</v>
      </c>
      <c r="G441" s="90">
        <v>4.3795500000000001</v>
      </c>
      <c r="H441" s="41">
        <v>16282</v>
      </c>
      <c r="I441" s="90">
        <v>3.0037500000000001</v>
      </c>
      <c r="J441" s="41">
        <f t="shared" si="321"/>
        <v>3149</v>
      </c>
      <c r="K441" s="41">
        <v>724644</v>
      </c>
      <c r="L441" s="90">
        <v>4.3787000000000003</v>
      </c>
      <c r="M441" s="41">
        <v>18372</v>
      </c>
      <c r="N441" s="90">
        <v>3.0037500000000001</v>
      </c>
      <c r="O441" s="41">
        <f t="shared" si="322"/>
        <v>3228</v>
      </c>
      <c r="P441" s="41">
        <v>751171</v>
      </c>
      <c r="Q441" s="90">
        <v>4.3784999999999998</v>
      </c>
      <c r="R441" s="41">
        <v>19116</v>
      </c>
      <c r="S441" s="90">
        <v>3.0037500000000001</v>
      </c>
      <c r="T441" s="41">
        <f t="shared" si="323"/>
        <v>3346</v>
      </c>
      <c r="U441" s="42">
        <f t="shared" si="324"/>
        <v>9723</v>
      </c>
      <c r="V441" s="43" t="s">
        <v>37</v>
      </c>
      <c r="W441" s="44">
        <f t="shared" si="325"/>
        <v>9723</v>
      </c>
      <c r="X441" s="45">
        <f t="shared" si="326"/>
        <v>1.4641452688704841E-4</v>
      </c>
      <c r="Y441" s="44">
        <f t="shared" si="327"/>
        <v>76</v>
      </c>
      <c r="Z441" s="45">
        <f t="shared" si="328"/>
        <v>7.6577393547346993E-4</v>
      </c>
      <c r="AA441" s="46">
        <f t="shared" si="329"/>
        <v>6.1093408332686455E-4</v>
      </c>
      <c r="AB441" s="183">
        <f t="shared" si="331"/>
        <v>6.1100000000000002E-2</v>
      </c>
      <c r="AC441" s="36">
        <v>432</v>
      </c>
      <c r="AD441" s="47" t="e">
        <f>VLOOKUP(B441,#REF!,3,FALSE)</f>
        <v>#REF!</v>
      </c>
      <c r="AE441" s="2" t="e">
        <f t="shared" si="330"/>
        <v>#REF!</v>
      </c>
    </row>
    <row r="442" spans="1:31" x14ac:dyDescent="0.2">
      <c r="A442" s="25">
        <v>31</v>
      </c>
      <c r="B442" s="38" t="s">
        <v>771</v>
      </c>
      <c r="C442" s="72" t="s">
        <v>772</v>
      </c>
      <c r="D442" s="28">
        <v>356</v>
      </c>
      <c r="E442" s="69">
        <v>32234</v>
      </c>
      <c r="F442" s="41">
        <v>3694566</v>
      </c>
      <c r="G442" s="90">
        <v>6.69984</v>
      </c>
      <c r="H442" s="41">
        <v>39005</v>
      </c>
      <c r="I442" s="90">
        <v>0</v>
      </c>
      <c r="J442" s="41">
        <f t="shared" si="321"/>
        <v>24753</v>
      </c>
      <c r="K442" s="41">
        <v>3859726</v>
      </c>
      <c r="L442" s="90">
        <v>6.7</v>
      </c>
      <c r="M442" s="41">
        <v>43451</v>
      </c>
      <c r="N442" s="90">
        <v>0</v>
      </c>
      <c r="O442" s="41">
        <f t="shared" si="322"/>
        <v>25860</v>
      </c>
      <c r="P442" s="41">
        <v>4030557</v>
      </c>
      <c r="Q442" s="90">
        <v>6.7000099999999998</v>
      </c>
      <c r="R442" s="41">
        <v>45210</v>
      </c>
      <c r="S442" s="90">
        <v>3.0037500000000001</v>
      </c>
      <c r="T442" s="41">
        <f t="shared" si="323"/>
        <v>27141</v>
      </c>
      <c r="U442" s="42">
        <f t="shared" si="324"/>
        <v>77754</v>
      </c>
      <c r="V442" s="43" t="s">
        <v>37</v>
      </c>
      <c r="W442" s="44">
        <f t="shared" si="325"/>
        <v>77754</v>
      </c>
      <c r="X442" s="45">
        <f t="shared" si="326"/>
        <v>1.1708644578397164E-3</v>
      </c>
      <c r="Y442" s="44">
        <f t="shared" si="327"/>
        <v>356</v>
      </c>
      <c r="Z442" s="45">
        <f t="shared" si="328"/>
        <v>3.5870463293230961E-3</v>
      </c>
      <c r="AA442" s="46">
        <f t="shared" si="329"/>
        <v>2.9830008614522511E-3</v>
      </c>
      <c r="AB442" s="183">
        <f t="shared" si="331"/>
        <v>0.29830000000000001</v>
      </c>
      <c r="AC442" s="36">
        <v>433</v>
      </c>
      <c r="AD442" s="47" t="e">
        <f>VLOOKUP(B442,#REF!,3,FALSE)</f>
        <v>#REF!</v>
      </c>
      <c r="AE442" s="2" t="e">
        <f t="shared" si="330"/>
        <v>#REF!</v>
      </c>
    </row>
    <row r="443" spans="1:31" x14ac:dyDescent="0.2">
      <c r="A443" s="25">
        <v>31</v>
      </c>
      <c r="B443" s="38" t="s">
        <v>773</v>
      </c>
      <c r="C443" s="72" t="s">
        <v>774</v>
      </c>
      <c r="D443" s="28">
        <v>245</v>
      </c>
      <c r="E443" s="69">
        <v>32782</v>
      </c>
      <c r="F443" s="41">
        <v>3108723</v>
      </c>
      <c r="G443" s="90">
        <v>8.0689100000000007</v>
      </c>
      <c r="H443" s="41">
        <v>72970</v>
      </c>
      <c r="I443" s="90">
        <v>2.98753</v>
      </c>
      <c r="J443" s="41">
        <f t="shared" si="321"/>
        <v>25302</v>
      </c>
      <c r="K443" s="41">
        <v>3206894</v>
      </c>
      <c r="L443" s="90">
        <v>7.8218899999999998</v>
      </c>
      <c r="M443" s="41">
        <v>84100</v>
      </c>
      <c r="N443" s="90">
        <v>2.6160000000000001</v>
      </c>
      <c r="O443" s="41">
        <f t="shared" si="322"/>
        <v>25304</v>
      </c>
      <c r="P443" s="41">
        <v>3336567</v>
      </c>
      <c r="Q443" s="90">
        <v>7.9021299999999997</v>
      </c>
      <c r="R443" s="41">
        <v>89376</v>
      </c>
      <c r="S443" s="90">
        <v>0</v>
      </c>
      <c r="T443" s="41">
        <f t="shared" si="323"/>
        <v>26366</v>
      </c>
      <c r="U443" s="42">
        <f t="shared" si="324"/>
        <v>76972</v>
      </c>
      <c r="V443" s="43" t="s">
        <v>37</v>
      </c>
      <c r="W443" s="44">
        <f t="shared" si="325"/>
        <v>76972</v>
      </c>
      <c r="X443" s="45">
        <f t="shared" si="326"/>
        <v>1.1590886520158276E-3</v>
      </c>
      <c r="Y443" s="44">
        <f t="shared" si="327"/>
        <v>245</v>
      </c>
      <c r="Z443" s="45">
        <f t="shared" si="328"/>
        <v>2.4686133446184229E-3</v>
      </c>
      <c r="AA443" s="46">
        <f t="shared" si="329"/>
        <v>2.1412321714677739E-3</v>
      </c>
      <c r="AB443" s="183">
        <f t="shared" si="331"/>
        <v>0.21410000000000001</v>
      </c>
      <c r="AC443" s="36">
        <v>434</v>
      </c>
      <c r="AD443" s="47" t="e">
        <f>VLOOKUP(B443,#REF!,3,FALSE)</f>
        <v>#REF!</v>
      </c>
      <c r="AE443" s="2" t="e">
        <f t="shared" si="330"/>
        <v>#REF!</v>
      </c>
    </row>
    <row r="444" spans="1:31" x14ac:dyDescent="0.2">
      <c r="A444" s="25">
        <v>31</v>
      </c>
      <c r="B444" s="38" t="s">
        <v>775</v>
      </c>
      <c r="C444" s="72" t="s">
        <v>776</v>
      </c>
      <c r="D444" s="28">
        <v>382</v>
      </c>
      <c r="E444" s="69">
        <v>32782</v>
      </c>
      <c r="F444" s="41">
        <v>4781282</v>
      </c>
      <c r="G444" s="90">
        <v>7.9342699999999997</v>
      </c>
      <c r="H444" s="41">
        <v>107449</v>
      </c>
      <c r="I444" s="90">
        <v>3.0037500000000001</v>
      </c>
      <c r="J444" s="41">
        <f t="shared" si="321"/>
        <v>38259</v>
      </c>
      <c r="K444" s="41">
        <v>5063963</v>
      </c>
      <c r="L444" s="90">
        <v>7.9117899999999999</v>
      </c>
      <c r="M444" s="41">
        <v>112307</v>
      </c>
      <c r="N444" s="90">
        <v>3.0037500000000001</v>
      </c>
      <c r="O444" s="41">
        <f t="shared" si="322"/>
        <v>40402</v>
      </c>
      <c r="P444" s="41">
        <v>5261996</v>
      </c>
      <c r="Q444" s="90">
        <v>8.9097299999999997</v>
      </c>
      <c r="R444" s="41">
        <v>116855</v>
      </c>
      <c r="S444" s="90">
        <v>3.0037500000000001</v>
      </c>
      <c r="T444" s="41">
        <f t="shared" si="323"/>
        <v>47234</v>
      </c>
      <c r="U444" s="42">
        <f t="shared" si="324"/>
        <v>125895</v>
      </c>
      <c r="V444" s="43" t="s">
        <v>37</v>
      </c>
      <c r="W444" s="44">
        <f t="shared" si="325"/>
        <v>125895</v>
      </c>
      <c r="X444" s="45">
        <f t="shared" si="326"/>
        <v>1.8957993276195577E-3</v>
      </c>
      <c r="Y444" s="44">
        <f t="shared" si="327"/>
        <v>382</v>
      </c>
      <c r="Z444" s="45">
        <f t="shared" si="328"/>
        <v>3.8490216230377041E-3</v>
      </c>
      <c r="AA444" s="46">
        <f t="shared" si="329"/>
        <v>3.3607160491831677E-3</v>
      </c>
      <c r="AB444" s="183">
        <f t="shared" si="331"/>
        <v>0.33610000000000001</v>
      </c>
      <c r="AC444" s="36">
        <v>435</v>
      </c>
      <c r="AD444" s="47" t="e">
        <f>VLOOKUP(B444,#REF!,3,FALSE)</f>
        <v>#REF!</v>
      </c>
      <c r="AE444" s="2" t="e">
        <f t="shared" si="330"/>
        <v>#REF!</v>
      </c>
    </row>
    <row r="445" spans="1:31" x14ac:dyDescent="0.2">
      <c r="A445" s="25">
        <v>31</v>
      </c>
      <c r="B445" s="38" t="s">
        <v>777</v>
      </c>
      <c r="C445" s="72" t="s">
        <v>778</v>
      </c>
      <c r="D445" s="28">
        <v>1908</v>
      </c>
      <c r="E445" s="69">
        <v>32325</v>
      </c>
      <c r="F445" s="41">
        <v>1308575</v>
      </c>
      <c r="G445" s="90">
        <v>4.0463800000000001</v>
      </c>
      <c r="H445" s="41">
        <v>68661</v>
      </c>
      <c r="I445" s="90">
        <v>3.0037500000000001</v>
      </c>
      <c r="J445" s="41">
        <f t="shared" si="321"/>
        <v>5501</v>
      </c>
      <c r="K445" s="41">
        <v>1420809</v>
      </c>
      <c r="L445" s="90">
        <v>4.1208900000000002</v>
      </c>
      <c r="M445" s="41">
        <v>66166</v>
      </c>
      <c r="N445" s="90">
        <v>3.0037500000000001</v>
      </c>
      <c r="O445" s="41">
        <f t="shared" si="322"/>
        <v>6054</v>
      </c>
      <c r="P445" s="41">
        <v>1489679</v>
      </c>
      <c r="Q445" s="90">
        <v>4.04718</v>
      </c>
      <c r="R445" s="41">
        <v>68846</v>
      </c>
      <c r="S445" s="90">
        <v>3.0037500000000001</v>
      </c>
      <c r="T445" s="41">
        <f t="shared" si="323"/>
        <v>6236</v>
      </c>
      <c r="U445" s="42">
        <f t="shared" si="324"/>
        <v>17791</v>
      </c>
      <c r="V445" s="43" t="s">
        <v>37</v>
      </c>
      <c r="W445" s="44">
        <f t="shared" si="325"/>
        <v>17791</v>
      </c>
      <c r="X445" s="45">
        <f t="shared" si="326"/>
        <v>2.6790711178108386E-4</v>
      </c>
      <c r="Y445" s="44">
        <f t="shared" si="327"/>
        <v>1908</v>
      </c>
      <c r="Z445" s="45">
        <f t="shared" si="328"/>
        <v>1.9224956169518168E-2</v>
      </c>
      <c r="AA445" s="46">
        <f t="shared" si="329"/>
        <v>1.4485693905083898E-2</v>
      </c>
      <c r="AB445" s="183">
        <f t="shared" si="331"/>
        <v>1.4486000000000001</v>
      </c>
      <c r="AC445" s="36">
        <v>436</v>
      </c>
      <c r="AD445" s="47" t="e">
        <f>VLOOKUP(B445,#REF!,3,FALSE)</f>
        <v>#REF!</v>
      </c>
      <c r="AE445" s="2" t="e">
        <f t="shared" si="330"/>
        <v>#REF!</v>
      </c>
    </row>
    <row r="446" spans="1:31" x14ac:dyDescent="0.2">
      <c r="A446" s="25">
        <v>31</v>
      </c>
      <c r="B446" s="38" t="s">
        <v>779</v>
      </c>
      <c r="C446" s="72" t="s">
        <v>780</v>
      </c>
      <c r="D446" s="28">
        <v>95</v>
      </c>
      <c r="E446" s="69">
        <v>32234</v>
      </c>
      <c r="F446" s="41">
        <v>4387575</v>
      </c>
      <c r="G446" s="90">
        <v>0</v>
      </c>
      <c r="H446" s="41">
        <v>86901</v>
      </c>
      <c r="I446" s="90">
        <v>0</v>
      </c>
      <c r="J446" s="41">
        <f t="shared" si="321"/>
        <v>0</v>
      </c>
      <c r="K446" s="41">
        <v>4310457</v>
      </c>
      <c r="L446" s="90">
        <v>0</v>
      </c>
      <c r="M446" s="41">
        <v>99675</v>
      </c>
      <c r="N446" s="90">
        <v>0</v>
      </c>
      <c r="O446" s="41">
        <f t="shared" si="322"/>
        <v>0</v>
      </c>
      <c r="P446" s="41">
        <v>4463405</v>
      </c>
      <c r="Q446" s="90">
        <v>0</v>
      </c>
      <c r="R446" s="41">
        <v>103712</v>
      </c>
      <c r="S446" s="90">
        <v>0</v>
      </c>
      <c r="T446" s="41">
        <f t="shared" si="323"/>
        <v>0</v>
      </c>
      <c r="U446" s="42">
        <f t="shared" si="324"/>
        <v>0</v>
      </c>
      <c r="V446" s="43" t="s">
        <v>37</v>
      </c>
      <c r="W446" s="44">
        <f t="shared" si="325"/>
        <v>0</v>
      </c>
      <c r="X446" s="45">
        <f t="shared" si="326"/>
        <v>0</v>
      </c>
      <c r="Y446" s="44">
        <f t="shared" si="327"/>
        <v>95</v>
      </c>
      <c r="Z446" s="45">
        <f t="shared" si="328"/>
        <v>9.5721741934183741E-4</v>
      </c>
      <c r="AA446" s="46">
        <f t="shared" si="329"/>
        <v>7.1791306450637803E-4</v>
      </c>
      <c r="AB446" s="183">
        <f t="shared" si="331"/>
        <v>7.1800000000000003E-2</v>
      </c>
      <c r="AC446" s="36">
        <v>437</v>
      </c>
      <c r="AD446" s="47" t="e">
        <f>VLOOKUP(B446,#REF!,3,FALSE)</f>
        <v>#REF!</v>
      </c>
      <c r="AE446" s="2" t="e">
        <f t="shared" si="330"/>
        <v>#REF!</v>
      </c>
    </row>
    <row r="447" spans="1:31" x14ac:dyDescent="0.2">
      <c r="A447" s="25">
        <v>31</v>
      </c>
      <c r="B447" s="38" t="s">
        <v>781</v>
      </c>
      <c r="C447" s="72" t="s">
        <v>782</v>
      </c>
      <c r="D447" s="28">
        <v>189</v>
      </c>
      <c r="E447" s="69">
        <v>32325</v>
      </c>
      <c r="F447" s="41">
        <v>1917395</v>
      </c>
      <c r="G447" s="90">
        <v>0.44851999999999997</v>
      </c>
      <c r="H447" s="41">
        <v>3003</v>
      </c>
      <c r="I447" s="90">
        <v>0</v>
      </c>
      <c r="J447" s="41">
        <f t="shared" si="321"/>
        <v>860</v>
      </c>
      <c r="K447" s="41">
        <v>1972700</v>
      </c>
      <c r="L447" s="90">
        <v>0.56420000000000003</v>
      </c>
      <c r="M447" s="41">
        <v>3788</v>
      </c>
      <c r="N447" s="90">
        <v>0</v>
      </c>
      <c r="O447" s="41">
        <f t="shared" si="322"/>
        <v>1113</v>
      </c>
      <c r="P447" s="41">
        <v>2154137</v>
      </c>
      <c r="Q447" s="90">
        <v>0.65595000000000003</v>
      </c>
      <c r="R447" s="41">
        <v>3941</v>
      </c>
      <c r="S447" s="90">
        <v>0</v>
      </c>
      <c r="T447" s="41">
        <f t="shared" si="323"/>
        <v>1413</v>
      </c>
      <c r="U447" s="42">
        <f t="shared" si="324"/>
        <v>3386</v>
      </c>
      <c r="V447" s="43" t="s">
        <v>37</v>
      </c>
      <c r="W447" s="44">
        <f t="shared" si="325"/>
        <v>3386</v>
      </c>
      <c r="X447" s="45">
        <f t="shared" si="326"/>
        <v>5.0988335702925629E-5</v>
      </c>
      <c r="Y447" s="44">
        <f t="shared" si="327"/>
        <v>189</v>
      </c>
      <c r="Z447" s="45">
        <f t="shared" si="328"/>
        <v>1.9043588658484976E-3</v>
      </c>
      <c r="AA447" s="46">
        <f t="shared" si="329"/>
        <v>1.4410162333121047E-3</v>
      </c>
      <c r="AB447" s="183">
        <f t="shared" si="331"/>
        <v>0.14410000000000001</v>
      </c>
      <c r="AC447" s="36">
        <v>438</v>
      </c>
      <c r="AD447" s="47" t="e">
        <f>VLOOKUP(B447,#REF!,3,FALSE)</f>
        <v>#REF!</v>
      </c>
      <c r="AE447" s="2" t="e">
        <f t="shared" si="330"/>
        <v>#REF!</v>
      </c>
    </row>
    <row r="448" spans="1:31" x14ac:dyDescent="0.2">
      <c r="A448" s="25">
        <v>31</v>
      </c>
      <c r="B448" s="38" t="s">
        <v>783</v>
      </c>
      <c r="C448" s="72" t="s">
        <v>784</v>
      </c>
      <c r="D448" s="28">
        <v>382</v>
      </c>
      <c r="E448" s="69">
        <v>32782</v>
      </c>
      <c r="F448" s="41">
        <v>4766579</v>
      </c>
      <c r="G448" s="90">
        <v>8.9191900000000004</v>
      </c>
      <c r="H448" s="41">
        <v>124342</v>
      </c>
      <c r="I448" s="90">
        <v>2.9998</v>
      </c>
      <c r="J448" s="41">
        <f t="shared" si="321"/>
        <v>42887</v>
      </c>
      <c r="K448" s="41">
        <v>4982847</v>
      </c>
      <c r="L448" s="90">
        <v>10.245340000000001</v>
      </c>
      <c r="M448" s="41">
        <v>126444</v>
      </c>
      <c r="N448" s="90">
        <v>3.0037500000000001</v>
      </c>
      <c r="O448" s="41">
        <f t="shared" si="322"/>
        <v>51431</v>
      </c>
      <c r="P448" s="41">
        <v>5373355</v>
      </c>
      <c r="Q448" s="90">
        <v>9.9916999999999998</v>
      </c>
      <c r="R448" s="41">
        <v>131543</v>
      </c>
      <c r="S448" s="90">
        <v>3.0037500000000001</v>
      </c>
      <c r="T448" s="41">
        <f t="shared" si="323"/>
        <v>54084</v>
      </c>
      <c r="U448" s="42">
        <f t="shared" si="324"/>
        <v>148402</v>
      </c>
      <c r="V448" s="43" t="s">
        <v>37</v>
      </c>
      <c r="W448" s="44">
        <f t="shared" si="325"/>
        <v>148402</v>
      </c>
      <c r="X448" s="45">
        <f t="shared" si="326"/>
        <v>2.2347226801493116E-3</v>
      </c>
      <c r="Y448" s="44">
        <f t="shared" si="327"/>
        <v>382</v>
      </c>
      <c r="Z448" s="45">
        <f t="shared" si="328"/>
        <v>3.8490216230377041E-3</v>
      </c>
      <c r="AA448" s="46">
        <f t="shared" si="329"/>
        <v>3.445446887315606E-3</v>
      </c>
      <c r="AB448" s="183">
        <f t="shared" si="331"/>
        <v>0.34449999999999997</v>
      </c>
      <c r="AC448" s="36">
        <v>439</v>
      </c>
      <c r="AD448" s="47" t="e">
        <f>VLOOKUP(B448,#REF!,3,FALSE)</f>
        <v>#REF!</v>
      </c>
      <c r="AE448" s="2" t="e">
        <f t="shared" si="330"/>
        <v>#REF!</v>
      </c>
    </row>
    <row r="449" spans="1:31" x14ac:dyDescent="0.2">
      <c r="A449" s="25">
        <v>31</v>
      </c>
      <c r="B449" s="38" t="s">
        <v>785</v>
      </c>
      <c r="C449" s="73" t="s">
        <v>786</v>
      </c>
      <c r="D449" s="28">
        <v>63</v>
      </c>
      <c r="E449" s="69">
        <v>32234</v>
      </c>
      <c r="F449" s="41">
        <v>771237</v>
      </c>
      <c r="G449" s="90">
        <v>4.0454499999999998</v>
      </c>
      <c r="H449" s="41">
        <v>22894</v>
      </c>
      <c r="I449" s="90">
        <v>2.9702099999999998</v>
      </c>
      <c r="J449" s="41">
        <f t="shared" si="321"/>
        <v>3188</v>
      </c>
      <c r="K449" s="41">
        <v>809324</v>
      </c>
      <c r="L449" s="90">
        <v>4.0428800000000003</v>
      </c>
      <c r="M449" s="41">
        <v>30216</v>
      </c>
      <c r="N449" s="90">
        <v>2.9906899999999998</v>
      </c>
      <c r="O449" s="41">
        <f t="shared" si="322"/>
        <v>3362</v>
      </c>
      <c r="P449" s="41">
        <v>850395</v>
      </c>
      <c r="Q449" s="90">
        <v>4.0004900000000001</v>
      </c>
      <c r="R449" s="41">
        <v>31431</v>
      </c>
      <c r="S449" s="90">
        <v>2.9906700000000002</v>
      </c>
      <c r="T449" s="41">
        <f t="shared" si="323"/>
        <v>3496</v>
      </c>
      <c r="U449" s="42">
        <f t="shared" si="324"/>
        <v>10046</v>
      </c>
      <c r="V449" s="43" t="s">
        <v>37</v>
      </c>
      <c r="W449" s="44">
        <f t="shared" si="325"/>
        <v>10046</v>
      </c>
      <c r="X449" s="45">
        <f t="shared" si="326"/>
        <v>1.512784466838721E-4</v>
      </c>
      <c r="Y449" s="44">
        <f t="shared" si="327"/>
        <v>63</v>
      </c>
      <c r="Z449" s="45">
        <f t="shared" si="328"/>
        <v>6.3478628861616594E-4</v>
      </c>
      <c r="AA449" s="46">
        <f t="shared" si="329"/>
        <v>5.1390932813309242E-4</v>
      </c>
      <c r="AB449" s="183">
        <f t="shared" si="331"/>
        <v>5.1400000000000001E-2</v>
      </c>
      <c r="AC449" s="36">
        <v>440</v>
      </c>
      <c r="AD449" s="47" t="e">
        <f>VLOOKUP(B449,#REF!,3,FALSE)</f>
        <v>#REF!</v>
      </c>
      <c r="AE449" s="2" t="e">
        <f t="shared" si="330"/>
        <v>#REF!</v>
      </c>
    </row>
    <row r="450" spans="1:31" x14ac:dyDescent="0.2">
      <c r="A450" s="25">
        <v>31</v>
      </c>
      <c r="B450" s="38" t="s">
        <v>787</v>
      </c>
      <c r="C450" s="72" t="s">
        <v>788</v>
      </c>
      <c r="D450" s="28">
        <v>202</v>
      </c>
      <c r="E450" s="69">
        <v>32782</v>
      </c>
      <c r="F450" s="41">
        <v>2376583</v>
      </c>
      <c r="G450" s="90">
        <v>0.41404000000000002</v>
      </c>
      <c r="H450" s="41">
        <v>230310</v>
      </c>
      <c r="I450" s="90">
        <v>0</v>
      </c>
      <c r="J450" s="41">
        <f t="shared" si="321"/>
        <v>984</v>
      </c>
      <c r="K450" s="41">
        <v>2496132</v>
      </c>
      <c r="L450" s="90">
        <v>0.40061999999999998</v>
      </c>
      <c r="M450" s="41">
        <v>246721</v>
      </c>
      <c r="N450" s="90">
        <v>0</v>
      </c>
      <c r="O450" s="41">
        <f t="shared" si="322"/>
        <v>1000</v>
      </c>
      <c r="P450" s="41">
        <v>2590465</v>
      </c>
      <c r="Q450" s="90">
        <v>3.4881700000000002</v>
      </c>
      <c r="R450" s="41">
        <v>257502</v>
      </c>
      <c r="S450" s="90">
        <v>0</v>
      </c>
      <c r="T450" s="41">
        <f t="shared" si="323"/>
        <v>9036</v>
      </c>
      <c r="U450" s="42">
        <f t="shared" si="324"/>
        <v>11020</v>
      </c>
      <c r="V450" s="43" t="s">
        <v>37</v>
      </c>
      <c r="W450" s="44">
        <f t="shared" si="325"/>
        <v>11020</v>
      </c>
      <c r="X450" s="45">
        <f t="shared" si="326"/>
        <v>1.6594549895045495E-4</v>
      </c>
      <c r="Y450" s="44">
        <f t="shared" si="327"/>
        <v>202</v>
      </c>
      <c r="Z450" s="45">
        <f t="shared" si="328"/>
        <v>2.0353465127058018E-3</v>
      </c>
      <c r="AA450" s="46">
        <f t="shared" si="329"/>
        <v>1.567996259266965E-3</v>
      </c>
      <c r="AB450" s="183">
        <f t="shared" si="331"/>
        <v>0.15679999999999999</v>
      </c>
      <c r="AC450" s="36">
        <v>441</v>
      </c>
      <c r="AD450" s="47" t="e">
        <f>VLOOKUP(B450,#REF!,3,FALSE)</f>
        <v>#REF!</v>
      </c>
      <c r="AE450" s="2" t="e">
        <f t="shared" si="330"/>
        <v>#REF!</v>
      </c>
    </row>
    <row r="451" spans="1:31" x14ac:dyDescent="0.2">
      <c r="A451" s="25">
        <v>31</v>
      </c>
      <c r="B451" s="38" t="s">
        <v>789</v>
      </c>
      <c r="C451" s="39" t="s">
        <v>51</v>
      </c>
      <c r="D451" s="28">
        <v>19441</v>
      </c>
      <c r="E451" s="69">
        <v>32325</v>
      </c>
      <c r="F451" s="30"/>
      <c r="G451" s="90"/>
      <c r="H451" s="41"/>
      <c r="I451" s="90"/>
      <c r="J451" s="41">
        <v>8537534</v>
      </c>
      <c r="K451" s="41"/>
      <c r="L451" s="100"/>
      <c r="M451" s="41"/>
      <c r="N451" s="100"/>
      <c r="O451" s="41">
        <v>8834193</v>
      </c>
      <c r="P451" s="41"/>
      <c r="Q451" s="90"/>
      <c r="R451" s="41"/>
      <c r="S451" s="90"/>
      <c r="T451" s="41">
        <v>9643094</v>
      </c>
      <c r="U451" s="42">
        <f t="shared" si="324"/>
        <v>27014821</v>
      </c>
      <c r="V451" s="43" t="s">
        <v>37</v>
      </c>
      <c r="W451" s="44">
        <f t="shared" si="325"/>
        <v>27014821</v>
      </c>
      <c r="X451" s="45">
        <f t="shared" si="326"/>
        <v>0.40680471414720765</v>
      </c>
      <c r="Y451" s="44">
        <f t="shared" si="327"/>
        <v>19441</v>
      </c>
      <c r="Z451" s="45">
        <f t="shared" si="328"/>
        <v>0.19588698788868064</v>
      </c>
      <c r="AA451" s="46">
        <f t="shared" si="329"/>
        <v>0.24861641945331239</v>
      </c>
      <c r="AB451" s="183">
        <f t="shared" si="331"/>
        <v>24.861599999999999</v>
      </c>
      <c r="AC451" s="36">
        <v>442</v>
      </c>
      <c r="AD451" s="47" t="e">
        <f>VLOOKUP(B451,#REF!,3,FALSE)</f>
        <v>#REF!</v>
      </c>
      <c r="AE451" s="2" t="e">
        <f t="shared" si="330"/>
        <v>#REF!</v>
      </c>
    </row>
    <row r="452" spans="1:31" x14ac:dyDescent="0.2">
      <c r="A452" s="25">
        <v>31</v>
      </c>
      <c r="B452" s="51" t="s">
        <v>790</v>
      </c>
      <c r="C452" s="52" t="s">
        <v>791</v>
      </c>
      <c r="D452" s="71">
        <f>SUBTOTAL(9,D430:D451)</f>
        <v>99266</v>
      </c>
      <c r="E452" s="69"/>
      <c r="F452" s="55"/>
      <c r="G452" s="56"/>
      <c r="H452" s="55"/>
      <c r="I452" s="56"/>
      <c r="J452" s="57">
        <f>SUBTOTAL(9,J430:J451)</f>
        <v>20988925</v>
      </c>
      <c r="K452" s="58"/>
      <c r="L452" s="59"/>
      <c r="M452" s="58"/>
      <c r="N452" s="59"/>
      <c r="O452" s="57">
        <f>SUBTOTAL(9,O430:O451)</f>
        <v>21870310</v>
      </c>
      <c r="P452" s="57"/>
      <c r="Q452" s="60"/>
      <c r="R452" s="57"/>
      <c r="S452" s="60"/>
      <c r="T452" s="57">
        <f>SUBTOTAL(9,T430:T451)</f>
        <v>23548110</v>
      </c>
      <c r="U452" s="57">
        <f>SUBTOTAL(9,U430:U451)</f>
        <v>66407345</v>
      </c>
      <c r="V452" s="43"/>
      <c r="W452" s="61">
        <f t="shared" ref="W452:AB452" si="332">SUBTOTAL(9,W430:W451)</f>
        <v>66407345</v>
      </c>
      <c r="X452" s="62">
        <f t="shared" si="332"/>
        <v>1</v>
      </c>
      <c r="Y452" s="61">
        <f t="shared" si="332"/>
        <v>99246</v>
      </c>
      <c r="Z452" s="62">
        <f t="shared" si="332"/>
        <v>0.99999999999999989</v>
      </c>
      <c r="AA452" s="63">
        <f t="shared" si="332"/>
        <v>1</v>
      </c>
      <c r="AB452" s="64">
        <f t="shared" si="332"/>
        <v>99.999999999999986</v>
      </c>
      <c r="AC452" s="36">
        <v>443</v>
      </c>
      <c r="AD452" s="47" t="e">
        <f>VLOOKUP(B452,#REF!,3,FALSE)</f>
        <v>#REF!</v>
      </c>
      <c r="AE452" s="2" t="e">
        <f t="shared" si="330"/>
        <v>#REF!</v>
      </c>
    </row>
    <row r="453" spans="1:31" ht="13.5" thickBot="1" x14ac:dyDescent="0.25">
      <c r="A453" s="25">
        <v>31</v>
      </c>
      <c r="B453" s="51"/>
      <c r="C453" s="52"/>
      <c r="D453" s="53" t="s">
        <v>54</v>
      </c>
      <c r="E453" s="54">
        <f>COUNTIF(E430:E451,"&gt;0.0")</f>
        <v>21</v>
      </c>
      <c r="F453" s="55"/>
      <c r="G453" s="56"/>
      <c r="H453" s="55"/>
      <c r="I453" s="56"/>
      <c r="J453" s="57"/>
      <c r="K453" s="58"/>
      <c r="L453" s="59"/>
      <c r="M453" s="58"/>
      <c r="N453" s="59"/>
      <c r="O453" s="57"/>
      <c r="P453" s="57"/>
      <c r="Q453" s="60"/>
      <c r="R453" s="57"/>
      <c r="S453" s="60"/>
      <c r="T453" s="57"/>
      <c r="U453" s="42"/>
      <c r="V453" s="43"/>
      <c r="W453" s="44"/>
      <c r="X453" s="45"/>
      <c r="Y453" s="44"/>
      <c r="Z453" s="45"/>
      <c r="AA453" s="46"/>
      <c r="AB453" s="183"/>
      <c r="AC453" s="36">
        <v>444</v>
      </c>
      <c r="AD453" s="47"/>
    </row>
    <row r="454" spans="1:31" ht="15.75" thickBot="1" x14ac:dyDescent="0.3">
      <c r="A454" s="25">
        <v>32</v>
      </c>
      <c r="B454" s="78" t="s">
        <v>792</v>
      </c>
      <c r="C454" s="72"/>
      <c r="D454" s="28"/>
      <c r="E454" s="69"/>
      <c r="F454" s="41"/>
      <c r="G454" s="90"/>
      <c r="H454" s="41"/>
      <c r="I454" s="90"/>
      <c r="J454" s="41"/>
      <c r="K454" s="41"/>
      <c r="L454" s="100"/>
      <c r="M454" s="41"/>
      <c r="N454" s="100"/>
      <c r="O454" s="41"/>
      <c r="P454" s="41"/>
      <c r="Q454" s="90"/>
      <c r="R454" s="41"/>
      <c r="S454" s="90"/>
      <c r="T454" s="41"/>
      <c r="U454" s="42"/>
      <c r="V454" s="43"/>
      <c r="W454" s="33"/>
      <c r="X454" s="34"/>
      <c r="Y454" s="33"/>
      <c r="Z454" s="34"/>
      <c r="AA454" s="35"/>
      <c r="AB454" s="184">
        <v>100</v>
      </c>
      <c r="AC454" s="36">
        <v>445</v>
      </c>
      <c r="AD454" s="47"/>
    </row>
    <row r="455" spans="1:31" x14ac:dyDescent="0.2">
      <c r="A455" s="25">
        <v>32</v>
      </c>
      <c r="B455" s="38" t="s">
        <v>793</v>
      </c>
      <c r="C455" s="72" t="s">
        <v>794</v>
      </c>
      <c r="D455" s="28">
        <v>5904</v>
      </c>
      <c r="E455" s="69">
        <v>39814</v>
      </c>
      <c r="F455" s="41">
        <v>85097690</v>
      </c>
      <c r="G455" s="90">
        <v>13.27816</v>
      </c>
      <c r="H455" s="41">
        <v>710954</v>
      </c>
      <c r="I455" s="90">
        <v>3.0037500000000001</v>
      </c>
      <c r="J455" s="41">
        <f t="shared" ref="J455:J460" si="333">ROUND((+F455*G455+H455*I455)/1000,0)</f>
        <v>1132076</v>
      </c>
      <c r="K455" s="41">
        <v>85391952</v>
      </c>
      <c r="L455" s="90">
        <v>11.803229999999999</v>
      </c>
      <c r="M455" s="41">
        <v>610504</v>
      </c>
      <c r="N455" s="90">
        <v>3.0037500000000001</v>
      </c>
      <c r="O455" s="41">
        <f t="shared" ref="O455:O460" si="334">ROUND((+K455*L455+M455*N455)/1000,0)</f>
        <v>1009735</v>
      </c>
      <c r="P455" s="41">
        <v>88946135</v>
      </c>
      <c r="Q455" s="90">
        <v>12.92259</v>
      </c>
      <c r="R455" s="41">
        <v>1009657</v>
      </c>
      <c r="S455" s="90">
        <v>3.0037500000000001</v>
      </c>
      <c r="T455" s="41">
        <f t="shared" ref="T455:T460" si="335">ROUND((+P455*Q455+R455*S455)/1000,0)</f>
        <v>1152447</v>
      </c>
      <c r="U455" s="42">
        <f t="shared" ref="U455:U461" si="336">ROUND(+T455+O455+J455,0)</f>
        <v>3294258</v>
      </c>
      <c r="V455" s="43" t="s">
        <v>37</v>
      </c>
      <c r="W455" s="44">
        <f t="shared" ref="W455:W461" si="337">IF(V455="yes",U455,"")</f>
        <v>3294258</v>
      </c>
      <c r="X455" s="45">
        <f t="shared" ref="X455:X461" si="338">IF(V455="yes",W455/W$462,0)</f>
        <v>0.31135735883781124</v>
      </c>
      <c r="Y455" s="44">
        <f t="shared" ref="Y455:Y461" si="339">IF(V455="yes",D455,"")</f>
        <v>5904</v>
      </c>
      <c r="Z455" s="45">
        <f t="shared" ref="Z455:Z461" si="340">IF(V455="yes",Y455/Y$462,0)</f>
        <v>0.62888794205368559</v>
      </c>
      <c r="AA455" s="46">
        <f t="shared" ref="AA455:AA461" si="341">(X455*0.25+Z455*0.75)</f>
        <v>0.549505296249717</v>
      </c>
      <c r="AB455" s="183">
        <f>ROUND(+AA455*$AB$454,2)</f>
        <v>54.95</v>
      </c>
      <c r="AC455" s="36">
        <v>446</v>
      </c>
      <c r="AD455" s="47" t="e">
        <f>VLOOKUP(B455,#REF!,3,FALSE)</f>
        <v>#REF!</v>
      </c>
      <c r="AE455" s="2" t="e">
        <f t="shared" ref="AE455:AE462" si="342">EXACT(D455,AD455)</f>
        <v>#REF!</v>
      </c>
    </row>
    <row r="456" spans="1:31" x14ac:dyDescent="0.2">
      <c r="A456" s="25">
        <v>32</v>
      </c>
      <c r="B456" s="38" t="s">
        <v>795</v>
      </c>
      <c r="C456" s="72" t="s">
        <v>796</v>
      </c>
      <c r="D456" s="28">
        <v>875</v>
      </c>
      <c r="E456" s="69">
        <v>35796</v>
      </c>
      <c r="F456" s="41">
        <v>12895338</v>
      </c>
      <c r="G456" s="90">
        <v>10.90597</v>
      </c>
      <c r="H456" s="41">
        <v>11731</v>
      </c>
      <c r="I456" s="90">
        <v>0</v>
      </c>
      <c r="J456" s="41">
        <f t="shared" si="333"/>
        <v>140636</v>
      </c>
      <c r="K456" s="41">
        <v>13275417</v>
      </c>
      <c r="L456" s="90">
        <v>11.64241</v>
      </c>
      <c r="M456" s="41">
        <v>14780</v>
      </c>
      <c r="N456" s="90">
        <v>1.62382</v>
      </c>
      <c r="O456" s="41">
        <f t="shared" si="334"/>
        <v>154582</v>
      </c>
      <c r="P456" s="41">
        <v>13857458</v>
      </c>
      <c r="Q456" s="90">
        <v>11.099220000000001</v>
      </c>
      <c r="R456" s="41">
        <v>19043</v>
      </c>
      <c r="S456" s="90">
        <v>0</v>
      </c>
      <c r="T456" s="41">
        <f t="shared" si="335"/>
        <v>153807</v>
      </c>
      <c r="U456" s="42">
        <f t="shared" si="336"/>
        <v>449025</v>
      </c>
      <c r="V456" s="43" t="s">
        <v>37</v>
      </c>
      <c r="W456" s="44">
        <f t="shared" si="337"/>
        <v>449025</v>
      </c>
      <c r="X456" s="45">
        <f t="shared" si="338"/>
        <v>4.2439674746831663E-2</v>
      </c>
      <c r="Y456" s="44">
        <f t="shared" si="339"/>
        <v>875</v>
      </c>
      <c r="Z456" s="45">
        <f t="shared" si="340"/>
        <v>9.3204090328078401E-2</v>
      </c>
      <c r="AA456" s="46">
        <f t="shared" si="341"/>
        <v>8.051298643276672E-2</v>
      </c>
      <c r="AB456" s="183">
        <f t="shared" ref="AB456:AB461" si="343">ROUND(+AA456*$AB$454,2)</f>
        <v>8.0500000000000007</v>
      </c>
      <c r="AC456" s="36">
        <v>447</v>
      </c>
      <c r="AD456" s="47" t="e">
        <f>VLOOKUP(B456,#REF!,3,FALSE)</f>
        <v>#REF!</v>
      </c>
      <c r="AE456" s="2" t="e">
        <f t="shared" si="342"/>
        <v>#REF!</v>
      </c>
    </row>
    <row r="457" spans="1:31" x14ac:dyDescent="0.2">
      <c r="A457" s="25">
        <v>32</v>
      </c>
      <c r="B457" s="38" t="s">
        <v>797</v>
      </c>
      <c r="C457" s="72" t="s">
        <v>798</v>
      </c>
      <c r="D457" s="28">
        <v>365</v>
      </c>
      <c r="E457" s="69">
        <v>35796</v>
      </c>
      <c r="F457" s="41">
        <v>6703069</v>
      </c>
      <c r="G457" s="90">
        <v>10.23231</v>
      </c>
      <c r="H457" s="41">
        <v>425154</v>
      </c>
      <c r="I457" s="90">
        <v>2.35209</v>
      </c>
      <c r="J457" s="41">
        <f t="shared" si="333"/>
        <v>69588</v>
      </c>
      <c r="K457" s="41">
        <v>7074826</v>
      </c>
      <c r="L457" s="90">
        <v>9.6593099999999996</v>
      </c>
      <c r="M457" s="41">
        <v>399683</v>
      </c>
      <c r="N457" s="90">
        <v>2.1266799999999999</v>
      </c>
      <c r="O457" s="41">
        <f t="shared" si="334"/>
        <v>69188</v>
      </c>
      <c r="P457" s="41">
        <v>7402821</v>
      </c>
      <c r="Q457" s="90">
        <v>9.0989599999999999</v>
      </c>
      <c r="R457" s="41">
        <v>456641</v>
      </c>
      <c r="S457" s="90">
        <v>2.1242100000000002</v>
      </c>
      <c r="T457" s="41">
        <f t="shared" si="335"/>
        <v>68328</v>
      </c>
      <c r="U457" s="42">
        <f t="shared" si="336"/>
        <v>207104</v>
      </c>
      <c r="V457" s="43" t="s">
        <v>37</v>
      </c>
      <c r="W457" s="44">
        <f t="shared" si="337"/>
        <v>207104</v>
      </c>
      <c r="X457" s="45">
        <f t="shared" si="338"/>
        <v>1.9574470015629029E-2</v>
      </c>
      <c r="Y457" s="44">
        <f t="shared" si="339"/>
        <v>365</v>
      </c>
      <c r="Z457" s="45">
        <f t="shared" si="340"/>
        <v>3.8879420536855558E-2</v>
      </c>
      <c r="AA457" s="46">
        <f t="shared" si="341"/>
        <v>3.4053182906548927E-2</v>
      </c>
      <c r="AB457" s="183">
        <f t="shared" si="343"/>
        <v>3.41</v>
      </c>
      <c r="AC457" s="36">
        <v>448</v>
      </c>
      <c r="AD457" s="47" t="e">
        <f>VLOOKUP(B457,#REF!,3,FALSE)</f>
        <v>#REF!</v>
      </c>
      <c r="AE457" s="2" t="e">
        <f t="shared" si="342"/>
        <v>#REF!</v>
      </c>
    </row>
    <row r="458" spans="1:31" x14ac:dyDescent="0.2">
      <c r="A458" s="25">
        <v>32</v>
      </c>
      <c r="B458" s="38" t="s">
        <v>799</v>
      </c>
      <c r="C458" s="72" t="s">
        <v>800</v>
      </c>
      <c r="D458" s="28">
        <v>65</v>
      </c>
      <c r="E458" s="69">
        <v>39814</v>
      </c>
      <c r="F458" s="41">
        <v>1460433</v>
      </c>
      <c r="G458" s="90">
        <v>5.4778200000000004</v>
      </c>
      <c r="H458" s="41">
        <v>133815</v>
      </c>
      <c r="I458" s="90">
        <v>0</v>
      </c>
      <c r="J458" s="41">
        <f t="shared" si="333"/>
        <v>8000</v>
      </c>
      <c r="K458" s="41">
        <v>1483372</v>
      </c>
      <c r="L458" s="90">
        <v>5.3931100000000001</v>
      </c>
      <c r="M458" s="41">
        <v>129776</v>
      </c>
      <c r="N458" s="90">
        <v>0</v>
      </c>
      <c r="O458" s="41">
        <f t="shared" si="334"/>
        <v>8000</v>
      </c>
      <c r="P458" s="41">
        <v>1547320</v>
      </c>
      <c r="Q458" s="90">
        <v>5.1702300000000001</v>
      </c>
      <c r="R458" s="41">
        <v>135032</v>
      </c>
      <c r="S458" s="90">
        <v>0</v>
      </c>
      <c r="T458" s="41">
        <f t="shared" si="335"/>
        <v>8000</v>
      </c>
      <c r="U458" s="42">
        <f t="shared" si="336"/>
        <v>24000</v>
      </c>
      <c r="V458" s="43" t="s">
        <v>37</v>
      </c>
      <c r="W458" s="44">
        <f t="shared" si="337"/>
        <v>24000</v>
      </c>
      <c r="X458" s="45">
        <f t="shared" si="338"/>
        <v>2.2683641087332773E-3</v>
      </c>
      <c r="Y458" s="44">
        <f t="shared" si="339"/>
        <v>65</v>
      </c>
      <c r="Z458" s="45">
        <f t="shared" si="340"/>
        <v>6.9237324243715381E-3</v>
      </c>
      <c r="AA458" s="46">
        <f t="shared" si="341"/>
        <v>5.7598903454619725E-3</v>
      </c>
      <c r="AB458" s="183">
        <f t="shared" si="343"/>
        <v>0.57999999999999996</v>
      </c>
      <c r="AC458" s="36">
        <v>449</v>
      </c>
      <c r="AD458" s="47" t="e">
        <f>VLOOKUP(B458,#REF!,3,FALSE)</f>
        <v>#REF!</v>
      </c>
      <c r="AE458" s="2" t="e">
        <f t="shared" si="342"/>
        <v>#REF!</v>
      </c>
    </row>
    <row r="459" spans="1:31" x14ac:dyDescent="0.2">
      <c r="A459" s="25">
        <v>32</v>
      </c>
      <c r="B459" s="38" t="s">
        <v>801</v>
      </c>
      <c r="C459" s="72" t="s">
        <v>802</v>
      </c>
      <c r="D459" s="49">
        <v>63</v>
      </c>
      <c r="E459" s="69">
        <v>39814</v>
      </c>
      <c r="F459" s="41">
        <v>1497560</v>
      </c>
      <c r="G459" s="90">
        <v>4.5293599999999996</v>
      </c>
      <c r="H459" s="41">
        <v>0</v>
      </c>
      <c r="I459" s="90">
        <v>0</v>
      </c>
      <c r="J459" s="41">
        <f t="shared" si="333"/>
        <v>6783</v>
      </c>
      <c r="K459" s="41">
        <v>1713921</v>
      </c>
      <c r="L459" s="90">
        <v>4.5381299999999998</v>
      </c>
      <c r="M459" s="41">
        <v>0</v>
      </c>
      <c r="N459" s="90">
        <v>0</v>
      </c>
      <c r="O459" s="41">
        <f t="shared" si="334"/>
        <v>7778</v>
      </c>
      <c r="P459" s="41">
        <v>1850641</v>
      </c>
      <c r="Q459" s="90">
        <v>4.5422099999999999</v>
      </c>
      <c r="R459" s="41">
        <v>0</v>
      </c>
      <c r="S459" s="90">
        <v>0</v>
      </c>
      <c r="T459" s="41">
        <f t="shared" si="335"/>
        <v>8406</v>
      </c>
      <c r="U459" s="42">
        <f t="shared" si="336"/>
        <v>22967</v>
      </c>
      <c r="V459" s="43" t="s">
        <v>37</v>
      </c>
      <c r="W459" s="44">
        <f t="shared" si="337"/>
        <v>22967</v>
      </c>
      <c r="X459" s="45">
        <f t="shared" si="338"/>
        <v>2.1707299368865494E-3</v>
      </c>
      <c r="Y459" s="44">
        <f t="shared" si="339"/>
        <v>63</v>
      </c>
      <c r="Z459" s="45">
        <f t="shared" si="340"/>
        <v>6.7106945036216449E-3</v>
      </c>
      <c r="AA459" s="46">
        <f t="shared" si="341"/>
        <v>5.5757033619378716E-3</v>
      </c>
      <c r="AB459" s="183">
        <f t="shared" si="343"/>
        <v>0.56000000000000005</v>
      </c>
      <c r="AC459" s="36">
        <v>450</v>
      </c>
      <c r="AD459" s="47" t="e">
        <f>VLOOKUP(B459,#REF!,3,FALSE)</f>
        <v>#REF!</v>
      </c>
      <c r="AE459" s="2" t="e">
        <f t="shared" si="342"/>
        <v>#REF!</v>
      </c>
    </row>
    <row r="460" spans="1:31" x14ac:dyDescent="0.2">
      <c r="A460" s="25">
        <v>32</v>
      </c>
      <c r="B460" s="38" t="s">
        <v>803</v>
      </c>
      <c r="C460" s="72" t="s">
        <v>804</v>
      </c>
      <c r="D460" s="28">
        <v>165</v>
      </c>
      <c r="E460" s="69">
        <v>39814</v>
      </c>
      <c r="F460" s="41">
        <v>2240845</v>
      </c>
      <c r="G460" s="90">
        <v>7.9992099999999997</v>
      </c>
      <c r="H460" s="41">
        <v>283412</v>
      </c>
      <c r="I460" s="90">
        <v>0</v>
      </c>
      <c r="J460" s="41">
        <f t="shared" si="333"/>
        <v>17925</v>
      </c>
      <c r="K460" s="41">
        <v>2331816</v>
      </c>
      <c r="L460" s="90">
        <v>7.9092900000000004</v>
      </c>
      <c r="M460" s="41">
        <v>264302</v>
      </c>
      <c r="N460" s="90">
        <v>3.0037500000000001</v>
      </c>
      <c r="O460" s="41">
        <f t="shared" si="334"/>
        <v>19237</v>
      </c>
      <c r="P460" s="41">
        <v>2555029</v>
      </c>
      <c r="Q460" s="90">
        <v>8.0139999999999993</v>
      </c>
      <c r="R460" s="41">
        <v>301650</v>
      </c>
      <c r="S460" s="90">
        <v>2.9968499999999998</v>
      </c>
      <c r="T460" s="41">
        <f t="shared" si="335"/>
        <v>21380</v>
      </c>
      <c r="U460" s="42">
        <f t="shared" si="336"/>
        <v>58542</v>
      </c>
      <c r="V460" s="43" t="s">
        <v>37</v>
      </c>
      <c r="W460" s="44">
        <f t="shared" si="337"/>
        <v>58542</v>
      </c>
      <c r="X460" s="45">
        <f t="shared" si="338"/>
        <v>5.5331071522276469E-3</v>
      </c>
      <c r="Y460" s="44">
        <f t="shared" si="339"/>
        <v>165</v>
      </c>
      <c r="Z460" s="45">
        <f t="shared" si="340"/>
        <v>1.7575628461866211E-2</v>
      </c>
      <c r="AA460" s="46">
        <f t="shared" si="341"/>
        <v>1.4564998134456572E-2</v>
      </c>
      <c r="AB460" s="183">
        <f t="shared" si="343"/>
        <v>1.46</v>
      </c>
      <c r="AC460" s="36">
        <v>451</v>
      </c>
      <c r="AD460" s="47" t="e">
        <f>VLOOKUP(B460,#REF!,3,FALSE)</f>
        <v>#REF!</v>
      </c>
      <c r="AE460" s="2" t="e">
        <f t="shared" si="342"/>
        <v>#REF!</v>
      </c>
    </row>
    <row r="461" spans="1:31" x14ac:dyDescent="0.2">
      <c r="A461" s="25">
        <v>32</v>
      </c>
      <c r="B461" s="38" t="s">
        <v>805</v>
      </c>
      <c r="C461" s="39" t="s">
        <v>51</v>
      </c>
      <c r="D461" s="28">
        <v>1951</v>
      </c>
      <c r="E461" s="69">
        <v>39814</v>
      </c>
      <c r="F461" s="30"/>
      <c r="G461" s="70"/>
      <c r="H461" s="41"/>
      <c r="I461" s="70"/>
      <c r="J461" s="41">
        <v>2107933</v>
      </c>
      <c r="K461" s="41"/>
      <c r="L461" s="90"/>
      <c r="M461" s="41"/>
      <c r="N461" s="90"/>
      <c r="O461" s="41">
        <v>2162500</v>
      </c>
      <c r="P461" s="41"/>
      <c r="Q461" s="90"/>
      <c r="R461" s="41"/>
      <c r="S461" s="90"/>
      <c r="T461" s="41">
        <v>2253983</v>
      </c>
      <c r="U461" s="42">
        <f t="shared" si="336"/>
        <v>6524416</v>
      </c>
      <c r="V461" s="43" t="s">
        <v>37</v>
      </c>
      <c r="W461" s="44">
        <f t="shared" si="337"/>
        <v>6524416</v>
      </c>
      <c r="X461" s="45">
        <f t="shared" si="338"/>
        <v>0.61665629520188059</v>
      </c>
      <c r="Y461" s="44">
        <f t="shared" si="339"/>
        <v>1951</v>
      </c>
      <c r="Z461" s="45">
        <f t="shared" si="340"/>
        <v>0.20781849169152108</v>
      </c>
      <c r="AA461" s="46">
        <f t="shared" si="341"/>
        <v>0.31002794256911093</v>
      </c>
      <c r="AB461" s="183">
        <f t="shared" si="343"/>
        <v>31</v>
      </c>
      <c r="AC461" s="36">
        <v>452</v>
      </c>
      <c r="AD461" s="47" t="e">
        <f>VLOOKUP(B461,#REF!,3,FALSE)</f>
        <v>#REF!</v>
      </c>
      <c r="AE461" s="2" t="e">
        <f t="shared" si="342"/>
        <v>#REF!</v>
      </c>
    </row>
    <row r="462" spans="1:31" x14ac:dyDescent="0.2">
      <c r="A462" s="25">
        <v>32</v>
      </c>
      <c r="B462" s="51" t="s">
        <v>806</v>
      </c>
      <c r="C462" s="95" t="s">
        <v>807</v>
      </c>
      <c r="D462" s="53">
        <f>SUBTOTAL(9,D455:D461)</f>
        <v>9388</v>
      </c>
      <c r="E462" s="69"/>
      <c r="F462" s="55"/>
      <c r="G462" s="56"/>
      <c r="H462" s="55"/>
      <c r="I462" s="56"/>
      <c r="J462" s="57">
        <f>SUBTOTAL(9,J455:J461)</f>
        <v>3482941</v>
      </c>
      <c r="K462" s="58"/>
      <c r="L462" s="59"/>
      <c r="M462" s="58"/>
      <c r="N462" s="59"/>
      <c r="O462" s="57">
        <f>SUBTOTAL(9,O455:O461)</f>
        <v>3431020</v>
      </c>
      <c r="P462" s="57"/>
      <c r="Q462" s="60"/>
      <c r="R462" s="57"/>
      <c r="S462" s="60"/>
      <c r="T462" s="57">
        <f>SUBTOTAL(9,T455:T461)</f>
        <v>3666351</v>
      </c>
      <c r="U462" s="57">
        <f>SUBTOTAL(9,U455:U461)</f>
        <v>10580312</v>
      </c>
      <c r="V462" s="43"/>
      <c r="W462" s="61">
        <f t="shared" ref="W462:AB462" si="344">SUBTOTAL(9,W455:W461)</f>
        <v>10580312</v>
      </c>
      <c r="X462" s="62">
        <f t="shared" si="344"/>
        <v>1</v>
      </c>
      <c r="Y462" s="61">
        <f t="shared" si="344"/>
        <v>9388</v>
      </c>
      <c r="Z462" s="62">
        <f t="shared" si="344"/>
        <v>1</v>
      </c>
      <c r="AA462" s="63">
        <f t="shared" si="344"/>
        <v>1</v>
      </c>
      <c r="AB462" s="64">
        <f t="shared" si="344"/>
        <v>100.00999999999999</v>
      </c>
      <c r="AC462" s="36">
        <v>453</v>
      </c>
      <c r="AD462" s="47" t="e">
        <f>VLOOKUP(B462,#REF!,3,FALSE)</f>
        <v>#REF!</v>
      </c>
      <c r="AE462" s="2" t="e">
        <f t="shared" si="342"/>
        <v>#REF!</v>
      </c>
    </row>
    <row r="463" spans="1:31" ht="13.5" thickBot="1" x14ac:dyDescent="0.25">
      <c r="A463" s="25">
        <v>32</v>
      </c>
      <c r="B463" s="51"/>
      <c r="C463" s="95"/>
      <c r="D463" s="53"/>
      <c r="E463" s="54">
        <f>COUNTIF(E455:E461,"&gt;0.0")</f>
        <v>7</v>
      </c>
      <c r="F463" s="55"/>
      <c r="G463" s="56"/>
      <c r="H463" s="55"/>
      <c r="I463" s="56"/>
      <c r="J463" s="57"/>
      <c r="K463" s="58"/>
      <c r="L463" s="59"/>
      <c r="M463" s="58"/>
      <c r="N463" s="59"/>
      <c r="O463" s="57"/>
      <c r="P463" s="57"/>
      <c r="Q463" s="60"/>
      <c r="R463" s="57"/>
      <c r="S463" s="60"/>
      <c r="T463" s="57"/>
      <c r="U463" s="42"/>
      <c r="V463" s="43"/>
      <c r="W463" s="44"/>
      <c r="X463" s="45"/>
      <c r="Y463" s="44"/>
      <c r="Z463" s="45"/>
      <c r="AA463" s="46"/>
      <c r="AB463" s="183"/>
      <c r="AC463" s="36">
        <v>454</v>
      </c>
      <c r="AD463" s="47"/>
    </row>
    <row r="464" spans="1:31" ht="15.75" thickBot="1" x14ac:dyDescent="0.3">
      <c r="A464" s="25">
        <v>33</v>
      </c>
      <c r="B464" s="78" t="s">
        <v>808</v>
      </c>
      <c r="C464" s="72"/>
      <c r="D464" s="28"/>
      <c r="E464" s="69"/>
      <c r="F464" s="41"/>
      <c r="G464" s="70"/>
      <c r="H464" s="41"/>
      <c r="I464" s="70"/>
      <c r="J464" s="41"/>
      <c r="K464" s="41"/>
      <c r="L464" s="100"/>
      <c r="M464" s="41"/>
      <c r="N464" s="100"/>
      <c r="O464" s="41"/>
      <c r="P464" s="41"/>
      <c r="Q464" s="100"/>
      <c r="R464" s="41"/>
      <c r="S464" s="100"/>
      <c r="T464" s="41"/>
      <c r="U464" s="42"/>
      <c r="V464" s="43"/>
      <c r="W464" s="33"/>
      <c r="X464" s="34"/>
      <c r="Y464" s="33"/>
      <c r="Z464" s="34"/>
      <c r="AA464" s="35"/>
      <c r="AB464" s="184">
        <v>100</v>
      </c>
      <c r="AC464" s="36">
        <v>455</v>
      </c>
      <c r="AD464" s="47"/>
    </row>
    <row r="465" spans="1:31" x14ac:dyDescent="0.2">
      <c r="A465" s="25">
        <v>33</v>
      </c>
      <c r="B465" s="38" t="s">
        <v>809</v>
      </c>
      <c r="C465" s="72" t="s">
        <v>810</v>
      </c>
      <c r="D465" s="28">
        <v>5920</v>
      </c>
      <c r="E465" s="69">
        <v>34700</v>
      </c>
      <c r="F465" s="41">
        <v>93534840</v>
      </c>
      <c r="G465" s="90">
        <v>14.61708</v>
      </c>
      <c r="H465" s="41">
        <v>199938</v>
      </c>
      <c r="I465" s="90">
        <v>3.0037500000000001</v>
      </c>
      <c r="J465" s="41">
        <f>ROUND((+F465*G465+H465*I465)/1000,0)</f>
        <v>1367807</v>
      </c>
      <c r="K465" s="41">
        <v>93203115</v>
      </c>
      <c r="L465" s="90">
        <v>14.66361</v>
      </c>
      <c r="M465" s="41">
        <v>242435</v>
      </c>
      <c r="N465" s="90">
        <v>3.0037500000000001</v>
      </c>
      <c r="O465" s="41">
        <f>ROUND((+K465*L465+M465*N465)/1000,0)</f>
        <v>1367422</v>
      </c>
      <c r="P465" s="41">
        <v>97074385</v>
      </c>
      <c r="Q465" s="90">
        <v>14.08649</v>
      </c>
      <c r="R465" s="41">
        <v>248111</v>
      </c>
      <c r="S465" s="90">
        <v>3.0037500000000001</v>
      </c>
      <c r="T465" s="41">
        <f>ROUND((+P465*Q465+R465*S465)/1000,0)</f>
        <v>1368183</v>
      </c>
      <c r="U465" s="42">
        <f t="shared" ref="U465:U481" si="345">ROUND(+T465+O465+J465,0)</f>
        <v>4103412</v>
      </c>
      <c r="V465" s="43" t="s">
        <v>37</v>
      </c>
      <c r="W465" s="44">
        <f t="shared" ref="W465:W481" si="346">IF(V465="yes",U465,"")</f>
        <v>4103412</v>
      </c>
      <c r="X465" s="45">
        <f t="shared" ref="X465:X481" si="347">IF(V465="yes",W465/W$482,0)</f>
        <v>0.25297814403214319</v>
      </c>
      <c r="Y465" s="44">
        <f t="shared" ref="Y465:Y481" si="348">IF(V465="yes",D465,"")</f>
        <v>5920</v>
      </c>
      <c r="Z465" s="45">
        <f t="shared" ref="Z465:Z481" si="349">IF(V465="yes",Y465/Y$482,0)</f>
        <v>0.30362088419325062</v>
      </c>
      <c r="AA465" s="46">
        <f t="shared" ref="AA465:AA481" si="350">(X465*0.25+Z465*0.75)</f>
        <v>0.29096019915297378</v>
      </c>
      <c r="AB465" s="183">
        <f>ROUND(+AA465*$AB$464,4)</f>
        <v>29.096</v>
      </c>
      <c r="AC465" s="36">
        <v>456</v>
      </c>
      <c r="AD465" s="47" t="e">
        <f>VLOOKUP(B465,#REF!,3,FALSE)</f>
        <v>#REF!</v>
      </c>
      <c r="AE465" s="2" t="e">
        <f t="shared" ref="AE465:AE482" si="351">EXACT(D465,AD465)</f>
        <v>#REF!</v>
      </c>
    </row>
    <row r="466" spans="1:31" x14ac:dyDescent="0.2">
      <c r="A466" s="25">
        <v>33</v>
      </c>
      <c r="B466" s="38" t="s">
        <v>811</v>
      </c>
      <c r="C466" s="50" t="s">
        <v>812</v>
      </c>
      <c r="D466" s="82">
        <v>1256</v>
      </c>
      <c r="E466" s="69">
        <v>34881</v>
      </c>
      <c r="F466" s="41">
        <v>11550771</v>
      </c>
      <c r="G466" s="90">
        <v>11.663410000000001</v>
      </c>
      <c r="H466" s="41">
        <v>101564</v>
      </c>
      <c r="I466" s="90">
        <v>3.0030000000000001</v>
      </c>
      <c r="J466" s="41">
        <f>ROUND((+F466*G466+H466*I466)/1000,5)</f>
        <v>135026.37468000001</v>
      </c>
      <c r="K466" s="41">
        <v>12920425</v>
      </c>
      <c r="L466" s="90">
        <v>11.58649</v>
      </c>
      <c r="M466" s="41">
        <v>117800</v>
      </c>
      <c r="N466" s="90">
        <v>3.0037500000000001</v>
      </c>
      <c r="O466" s="41">
        <f>ROUND((+K466*L466+M466*N466)/1000,5)</f>
        <v>150056.21681000001</v>
      </c>
      <c r="P466" s="41">
        <v>13609186</v>
      </c>
      <c r="Q466" s="90">
        <v>11.470230000000001</v>
      </c>
      <c r="R466" s="41">
        <v>121376</v>
      </c>
      <c r="S466" s="90">
        <v>3.0037500000000001</v>
      </c>
      <c r="T466" s="41">
        <f>ROUND((+P466*Q466+R466*S466)/1000,5)</f>
        <v>156465.07668999999</v>
      </c>
      <c r="U466" s="42">
        <f t="shared" si="345"/>
        <v>441548</v>
      </c>
      <c r="V466" s="43" t="s">
        <v>37</v>
      </c>
      <c r="W466" s="44">
        <f t="shared" si="346"/>
        <v>441548</v>
      </c>
      <c r="X466" s="45">
        <f t="shared" si="347"/>
        <v>2.7221734873589285E-2</v>
      </c>
      <c r="Y466" s="44">
        <f t="shared" si="348"/>
        <v>1256</v>
      </c>
      <c r="Z466" s="45">
        <f t="shared" si="349"/>
        <v>6.4416863268027494E-2</v>
      </c>
      <c r="AA466" s="46">
        <f t="shared" si="350"/>
        <v>5.5118081169417944E-2</v>
      </c>
      <c r="AB466" s="183">
        <f t="shared" ref="AB466:AB481" si="352">ROUND(+AA466*$AB$464,4)</f>
        <v>5.5118</v>
      </c>
      <c r="AC466" s="36">
        <v>457</v>
      </c>
      <c r="AD466" s="47" t="e">
        <f>VLOOKUP(B466,#REF!,3,FALSE)</f>
        <v>#REF!</v>
      </c>
      <c r="AE466" s="2" t="e">
        <f t="shared" si="351"/>
        <v>#REF!</v>
      </c>
    </row>
    <row r="467" spans="1:31" x14ac:dyDescent="0.2">
      <c r="A467" s="25">
        <v>33</v>
      </c>
      <c r="B467" s="76" t="s">
        <v>813</v>
      </c>
      <c r="C467" s="72" t="s">
        <v>814</v>
      </c>
      <c r="D467" s="28">
        <v>2490</v>
      </c>
      <c r="E467" s="69">
        <v>34881</v>
      </c>
      <c r="F467" s="41">
        <v>40082485</v>
      </c>
      <c r="G467" s="90">
        <v>9.2850900000000003</v>
      </c>
      <c r="H467" s="41">
        <v>324104</v>
      </c>
      <c r="I467" s="90">
        <v>3.0037500000000001</v>
      </c>
      <c r="J467" s="41">
        <f t="shared" ref="J467:J475" si="353">ROUND((+F467*G467+H467*I467)/1000,0)</f>
        <v>373143</v>
      </c>
      <c r="K467" s="41">
        <v>42746391</v>
      </c>
      <c r="L467" s="90">
        <v>10.351470000000001</v>
      </c>
      <c r="M467" s="41">
        <v>371338</v>
      </c>
      <c r="N467" s="90">
        <v>3.0037500000000001</v>
      </c>
      <c r="O467" s="41">
        <f t="shared" ref="O467:O473" si="354">ROUND((+K467*L467+M467*N467)/1000,0)</f>
        <v>443603</v>
      </c>
      <c r="P467" s="41">
        <v>45062495</v>
      </c>
      <c r="Q467" s="90">
        <v>10.319140000000001</v>
      </c>
      <c r="R467" s="41">
        <v>386001</v>
      </c>
      <c r="S467" s="90">
        <v>3.0037500000000001</v>
      </c>
      <c r="T467" s="41">
        <f t="shared" ref="T467:T473" si="355">ROUND((+P467*Q467+R467*S467)/1000,0)</f>
        <v>466166</v>
      </c>
      <c r="U467" s="42">
        <f t="shared" si="345"/>
        <v>1282912</v>
      </c>
      <c r="V467" s="43" t="s">
        <v>37</v>
      </c>
      <c r="W467" s="44">
        <f t="shared" si="346"/>
        <v>1282912</v>
      </c>
      <c r="X467" s="45">
        <f t="shared" si="347"/>
        <v>7.90923984032227E-2</v>
      </c>
      <c r="Y467" s="44">
        <f t="shared" si="348"/>
        <v>2490</v>
      </c>
      <c r="Z467" s="45">
        <f t="shared" si="349"/>
        <v>0.12770540568263411</v>
      </c>
      <c r="AA467" s="46">
        <f t="shared" si="350"/>
        <v>0.11555215386278125</v>
      </c>
      <c r="AB467" s="183">
        <f t="shared" si="352"/>
        <v>11.555199999999999</v>
      </c>
      <c r="AC467" s="36">
        <v>458</v>
      </c>
      <c r="AD467" s="47" t="e">
        <f>VLOOKUP(B467,#REF!,3,FALSE)</f>
        <v>#REF!</v>
      </c>
      <c r="AE467" s="2" t="e">
        <f t="shared" si="351"/>
        <v>#REF!</v>
      </c>
    </row>
    <row r="468" spans="1:31" x14ac:dyDescent="0.2">
      <c r="A468" s="25">
        <v>33</v>
      </c>
      <c r="B468" s="38" t="s">
        <v>815</v>
      </c>
      <c r="C468" s="72" t="s">
        <v>816</v>
      </c>
      <c r="D468" s="28">
        <v>419</v>
      </c>
      <c r="E468" s="69">
        <v>34700</v>
      </c>
      <c r="F468" s="41">
        <v>4986279</v>
      </c>
      <c r="G468" s="90">
        <v>11.12992</v>
      </c>
      <c r="H468" s="41">
        <v>266058</v>
      </c>
      <c r="I468" s="90">
        <v>2.98807</v>
      </c>
      <c r="J468" s="41">
        <f t="shared" si="353"/>
        <v>56292</v>
      </c>
      <c r="K468" s="41">
        <v>5618570</v>
      </c>
      <c r="L468" s="90">
        <v>10.94468</v>
      </c>
      <c r="M468" s="41">
        <v>302934</v>
      </c>
      <c r="N468" s="90">
        <v>3.0037500000000001</v>
      </c>
      <c r="O468" s="41">
        <f t="shared" si="354"/>
        <v>62403</v>
      </c>
      <c r="P468" s="41">
        <v>6047498</v>
      </c>
      <c r="Q468" s="90">
        <v>10.81137</v>
      </c>
      <c r="R468" s="41">
        <v>316149</v>
      </c>
      <c r="S468" s="90">
        <v>2.9985900000000001</v>
      </c>
      <c r="T468" s="41">
        <f t="shared" si="355"/>
        <v>66330</v>
      </c>
      <c r="U468" s="42">
        <f t="shared" si="345"/>
        <v>185025</v>
      </c>
      <c r="V468" s="43" t="s">
        <v>37</v>
      </c>
      <c r="W468" s="44">
        <f t="shared" si="346"/>
        <v>185025</v>
      </c>
      <c r="X468" s="45">
        <f t="shared" si="347"/>
        <v>1.1406917243393374E-2</v>
      </c>
      <c r="Y468" s="44">
        <f t="shared" si="348"/>
        <v>419</v>
      </c>
      <c r="Z468" s="45">
        <f t="shared" si="349"/>
        <v>2.148938352651554E-2</v>
      </c>
      <c r="AA468" s="46">
        <f t="shared" si="350"/>
        <v>1.8968766955735E-2</v>
      </c>
      <c r="AB468" s="183">
        <f t="shared" si="352"/>
        <v>1.8969</v>
      </c>
      <c r="AC468" s="36">
        <v>459</v>
      </c>
      <c r="AD468" s="47" t="e">
        <f>VLOOKUP(B468,#REF!,3,FALSE)</f>
        <v>#REF!</v>
      </c>
      <c r="AE468" s="2" t="e">
        <f t="shared" si="351"/>
        <v>#REF!</v>
      </c>
    </row>
    <row r="469" spans="1:31" x14ac:dyDescent="0.2">
      <c r="A469" s="25">
        <v>33</v>
      </c>
      <c r="B469" s="38" t="s">
        <v>817</v>
      </c>
      <c r="C469" s="72" t="s">
        <v>818</v>
      </c>
      <c r="D469" s="28">
        <v>586</v>
      </c>
      <c r="E469" s="69">
        <v>34700</v>
      </c>
      <c r="F469" s="41">
        <v>6651845</v>
      </c>
      <c r="G469" s="90">
        <v>6.9714499999999999</v>
      </c>
      <c r="H469" s="41">
        <v>152783</v>
      </c>
      <c r="I469" s="90">
        <v>3.0037500000000001</v>
      </c>
      <c r="J469" s="41">
        <f t="shared" si="353"/>
        <v>46832</v>
      </c>
      <c r="K469" s="41">
        <v>7225397</v>
      </c>
      <c r="L469" s="90">
        <v>7.5132199999999996</v>
      </c>
      <c r="M469" s="41">
        <v>169563</v>
      </c>
      <c r="N469" s="90">
        <v>3.0037500000000001</v>
      </c>
      <c r="O469" s="41">
        <f t="shared" si="354"/>
        <v>54795</v>
      </c>
      <c r="P469" s="41">
        <v>7559042</v>
      </c>
      <c r="Q469" s="90">
        <v>7.62967</v>
      </c>
      <c r="R469" s="41">
        <v>174432</v>
      </c>
      <c r="S469" s="90">
        <v>3.0037500000000001</v>
      </c>
      <c r="T469" s="41">
        <f t="shared" si="355"/>
        <v>58197</v>
      </c>
      <c r="U469" s="42">
        <f t="shared" si="345"/>
        <v>159824</v>
      </c>
      <c r="V469" s="43" t="s">
        <v>37</v>
      </c>
      <c r="W469" s="44">
        <f t="shared" si="346"/>
        <v>159824</v>
      </c>
      <c r="X469" s="45">
        <f t="shared" si="347"/>
        <v>9.8532584326880297E-3</v>
      </c>
      <c r="Y469" s="44">
        <f t="shared" si="348"/>
        <v>586</v>
      </c>
      <c r="Z469" s="45">
        <f t="shared" si="349"/>
        <v>3.0054364550210277E-2</v>
      </c>
      <c r="AA469" s="46">
        <f t="shared" si="350"/>
        <v>2.5004088020829714E-2</v>
      </c>
      <c r="AB469" s="183">
        <f t="shared" si="352"/>
        <v>2.5004</v>
      </c>
      <c r="AC469" s="36">
        <v>460</v>
      </c>
      <c r="AD469" s="47" t="e">
        <f>VLOOKUP(B469,#REF!,3,FALSE)</f>
        <v>#REF!</v>
      </c>
      <c r="AE469" s="2" t="e">
        <f t="shared" si="351"/>
        <v>#REF!</v>
      </c>
    </row>
    <row r="470" spans="1:31" x14ac:dyDescent="0.2">
      <c r="A470" s="25">
        <v>33</v>
      </c>
      <c r="B470" s="38" t="s">
        <v>819</v>
      </c>
      <c r="C470" s="72" t="s">
        <v>820</v>
      </c>
      <c r="D470" s="28">
        <v>685</v>
      </c>
      <c r="E470" s="69">
        <v>34700</v>
      </c>
      <c r="F470" s="41">
        <v>8003566</v>
      </c>
      <c r="G470" s="90">
        <v>7.3066199999999997</v>
      </c>
      <c r="H470" s="41">
        <v>60939</v>
      </c>
      <c r="I470" s="90">
        <v>0</v>
      </c>
      <c r="J470" s="41">
        <f t="shared" si="353"/>
        <v>58479</v>
      </c>
      <c r="K470" s="41">
        <v>8649695</v>
      </c>
      <c r="L470" s="90">
        <v>7.2897299999999996</v>
      </c>
      <c r="M470" s="41">
        <v>69493</v>
      </c>
      <c r="N470" s="90">
        <v>3.0037500000000001</v>
      </c>
      <c r="O470" s="41">
        <f t="shared" si="354"/>
        <v>63263</v>
      </c>
      <c r="P470" s="41">
        <v>9084079</v>
      </c>
      <c r="Q470" s="90">
        <v>7.2999799999999997</v>
      </c>
      <c r="R470" s="41">
        <v>70456</v>
      </c>
      <c r="S470" s="90">
        <v>3.0037500000000001</v>
      </c>
      <c r="T470" s="41">
        <f t="shared" si="355"/>
        <v>66525</v>
      </c>
      <c r="U470" s="42">
        <f t="shared" si="345"/>
        <v>188267</v>
      </c>
      <c r="V470" s="43" t="s">
        <v>37</v>
      </c>
      <c r="W470" s="44">
        <f t="shared" si="346"/>
        <v>188267</v>
      </c>
      <c r="X470" s="45">
        <f t="shared" si="347"/>
        <v>1.1606788751044131E-2</v>
      </c>
      <c r="Y470" s="44">
        <f t="shared" si="348"/>
        <v>685</v>
      </c>
      <c r="Z470" s="45">
        <f t="shared" si="349"/>
        <v>3.5131808390604168E-2</v>
      </c>
      <c r="AA470" s="46">
        <f t="shared" si="350"/>
        <v>2.9250553480714158E-2</v>
      </c>
      <c r="AB470" s="183">
        <f t="shared" si="352"/>
        <v>2.9251</v>
      </c>
      <c r="AC470" s="36">
        <v>461</v>
      </c>
      <c r="AD470" s="47" t="e">
        <f>VLOOKUP(B470,#REF!,3,FALSE)</f>
        <v>#REF!</v>
      </c>
      <c r="AE470" s="2" t="e">
        <f t="shared" si="351"/>
        <v>#REF!</v>
      </c>
    </row>
    <row r="471" spans="1:31" x14ac:dyDescent="0.2">
      <c r="A471" s="25">
        <v>33</v>
      </c>
      <c r="B471" s="38" t="s">
        <v>821</v>
      </c>
      <c r="C471" s="89" t="s">
        <v>822</v>
      </c>
      <c r="D471" s="28">
        <v>361</v>
      </c>
      <c r="E471" s="69">
        <v>36526</v>
      </c>
      <c r="F471" s="41">
        <v>0</v>
      </c>
      <c r="G471" s="90">
        <v>0</v>
      </c>
      <c r="H471" s="41">
        <v>0</v>
      </c>
      <c r="I471" s="90">
        <v>0</v>
      </c>
      <c r="J471" s="41">
        <f t="shared" si="353"/>
        <v>0</v>
      </c>
      <c r="K471" s="41">
        <v>0</v>
      </c>
      <c r="L471" s="90">
        <v>0</v>
      </c>
      <c r="M471" s="41">
        <v>0</v>
      </c>
      <c r="N471" s="90">
        <v>0</v>
      </c>
      <c r="O471" s="41">
        <f t="shared" si="354"/>
        <v>0</v>
      </c>
      <c r="P471" s="41">
        <v>0</v>
      </c>
      <c r="Q471" s="90">
        <v>0</v>
      </c>
      <c r="R471" s="41">
        <v>0</v>
      </c>
      <c r="S471" s="90">
        <v>0</v>
      </c>
      <c r="T471" s="41">
        <f t="shared" si="355"/>
        <v>0</v>
      </c>
      <c r="U471" s="42">
        <f t="shared" si="345"/>
        <v>0</v>
      </c>
      <c r="V471" s="43" t="s">
        <v>37</v>
      </c>
      <c r="W471" s="44">
        <f t="shared" si="346"/>
        <v>0</v>
      </c>
      <c r="X471" s="45">
        <f t="shared" si="347"/>
        <v>0</v>
      </c>
      <c r="Y471" s="44">
        <f t="shared" si="348"/>
        <v>361</v>
      </c>
      <c r="Z471" s="45">
        <f t="shared" si="349"/>
        <v>1.8514719458405989E-2</v>
      </c>
      <c r="AA471" s="46">
        <f t="shared" si="350"/>
        <v>1.3886039593804491E-2</v>
      </c>
      <c r="AB471" s="183">
        <f t="shared" si="352"/>
        <v>1.3886000000000001</v>
      </c>
      <c r="AC471" s="36">
        <v>462</v>
      </c>
      <c r="AD471" s="47" t="e">
        <f>VLOOKUP(B471,#REF!,3,FALSE)</f>
        <v>#REF!</v>
      </c>
      <c r="AE471" s="2" t="e">
        <f t="shared" si="351"/>
        <v>#REF!</v>
      </c>
    </row>
    <row r="472" spans="1:31" x14ac:dyDescent="0.2">
      <c r="A472" s="25">
        <v>33</v>
      </c>
      <c r="B472" s="38" t="s">
        <v>823</v>
      </c>
      <c r="C472" s="72" t="s">
        <v>824</v>
      </c>
      <c r="D472" s="28">
        <v>438</v>
      </c>
      <c r="E472" s="69">
        <v>34700</v>
      </c>
      <c r="F472" s="41">
        <v>5374566</v>
      </c>
      <c r="G472" s="90">
        <v>8.1</v>
      </c>
      <c r="H472" s="41">
        <v>145574</v>
      </c>
      <c r="I472" s="90">
        <v>3.0037500000000001</v>
      </c>
      <c r="J472" s="41">
        <f t="shared" si="353"/>
        <v>43971</v>
      </c>
      <c r="K472" s="41">
        <v>5678961</v>
      </c>
      <c r="L472" s="90">
        <v>8.1</v>
      </c>
      <c r="M472" s="41">
        <v>161836</v>
      </c>
      <c r="N472" s="90">
        <v>3.0037500000000001</v>
      </c>
      <c r="O472" s="41">
        <f t="shared" si="354"/>
        <v>46486</v>
      </c>
      <c r="P472" s="41">
        <v>5938547</v>
      </c>
      <c r="Q472" s="90">
        <v>8.1</v>
      </c>
      <c r="R472" s="41">
        <v>166297</v>
      </c>
      <c r="S472" s="90">
        <v>3.0037500000000001</v>
      </c>
      <c r="T472" s="41">
        <f t="shared" si="355"/>
        <v>48602</v>
      </c>
      <c r="U472" s="42">
        <f t="shared" si="345"/>
        <v>139059</v>
      </c>
      <c r="V472" s="43" t="s">
        <v>37</v>
      </c>
      <c r="W472" s="44">
        <f t="shared" si="346"/>
        <v>139059</v>
      </c>
      <c r="X472" s="45">
        <f t="shared" si="347"/>
        <v>8.57308204269174E-3</v>
      </c>
      <c r="Y472" s="44">
        <f t="shared" si="348"/>
        <v>438</v>
      </c>
      <c r="Z472" s="45">
        <f t="shared" si="349"/>
        <v>2.2463842445379013E-2</v>
      </c>
      <c r="AA472" s="46">
        <f t="shared" si="350"/>
        <v>1.8991152344707194E-2</v>
      </c>
      <c r="AB472" s="183">
        <f t="shared" si="352"/>
        <v>1.8991</v>
      </c>
      <c r="AC472" s="36">
        <v>463</v>
      </c>
      <c r="AD472" s="47" t="e">
        <f>VLOOKUP(B472,#REF!,3,FALSE)</f>
        <v>#REF!</v>
      </c>
      <c r="AE472" s="2" t="e">
        <f t="shared" si="351"/>
        <v>#REF!</v>
      </c>
    </row>
    <row r="473" spans="1:31" x14ac:dyDescent="0.2">
      <c r="A473" s="25">
        <v>33</v>
      </c>
      <c r="B473" s="38" t="s">
        <v>825</v>
      </c>
      <c r="C473" s="72" t="s">
        <v>826</v>
      </c>
      <c r="D473" s="28">
        <v>476</v>
      </c>
      <c r="E473" s="69">
        <v>34700</v>
      </c>
      <c r="F473" s="41">
        <v>7215768</v>
      </c>
      <c r="G473" s="90">
        <v>8.4437300000000004</v>
      </c>
      <c r="H473" s="41">
        <v>240366</v>
      </c>
      <c r="I473" s="90">
        <v>3.0037500000000001</v>
      </c>
      <c r="J473" s="41">
        <f t="shared" si="353"/>
        <v>61650</v>
      </c>
      <c r="K473" s="41">
        <v>7894189</v>
      </c>
      <c r="L473" s="90">
        <v>7.9298799999999998</v>
      </c>
      <c r="M473" s="41">
        <v>261760</v>
      </c>
      <c r="N473" s="90">
        <v>3.0037500000000001</v>
      </c>
      <c r="O473" s="41">
        <f t="shared" si="354"/>
        <v>63386</v>
      </c>
      <c r="P473" s="41">
        <v>8515602</v>
      </c>
      <c r="Q473" s="90">
        <v>7.3042400000000001</v>
      </c>
      <c r="R473" s="41">
        <v>275602</v>
      </c>
      <c r="S473" s="90">
        <v>3.0037500000000001</v>
      </c>
      <c r="T473" s="41">
        <f t="shared" si="355"/>
        <v>63028</v>
      </c>
      <c r="U473" s="42">
        <f t="shared" si="345"/>
        <v>188064</v>
      </c>
      <c r="V473" s="43" t="s">
        <v>37</v>
      </c>
      <c r="W473" s="44">
        <f t="shared" si="346"/>
        <v>188064</v>
      </c>
      <c r="X473" s="45">
        <f t="shared" si="347"/>
        <v>1.1594273662810602E-2</v>
      </c>
      <c r="Y473" s="44">
        <f t="shared" si="348"/>
        <v>476</v>
      </c>
      <c r="Z473" s="45">
        <f t="shared" si="349"/>
        <v>2.4412760283105961E-2</v>
      </c>
      <c r="AA473" s="46">
        <f t="shared" si="350"/>
        <v>2.1208138628032121E-2</v>
      </c>
      <c r="AB473" s="183">
        <f t="shared" si="352"/>
        <v>2.1208</v>
      </c>
      <c r="AC473" s="36">
        <v>464</v>
      </c>
      <c r="AD473" s="47" t="e">
        <f>VLOOKUP(B473,#REF!,3,FALSE)</f>
        <v>#REF!</v>
      </c>
      <c r="AE473" s="2" t="e">
        <f t="shared" si="351"/>
        <v>#REF!</v>
      </c>
    </row>
    <row r="474" spans="1:31" x14ac:dyDescent="0.2">
      <c r="A474" s="25">
        <v>33</v>
      </c>
      <c r="B474" s="38" t="s">
        <v>827</v>
      </c>
      <c r="C474" s="167" t="s">
        <v>2479</v>
      </c>
      <c r="D474" s="28">
        <f>50-50</f>
        <v>0</v>
      </c>
      <c r="E474" s="69">
        <v>34700</v>
      </c>
      <c r="F474" s="41">
        <v>467434</v>
      </c>
      <c r="G474" s="90">
        <v>8.0995399999999993</v>
      </c>
      <c r="H474" s="41">
        <v>36045</v>
      </c>
      <c r="I474" s="90">
        <v>3.0037500000000001</v>
      </c>
      <c r="J474" s="41">
        <v>0</v>
      </c>
      <c r="K474" s="41">
        <v>513481</v>
      </c>
      <c r="L474" s="90">
        <v>6.4890400000000001</v>
      </c>
      <c r="M474" s="41">
        <v>41842</v>
      </c>
      <c r="N474" s="90">
        <v>3.0037500000000001</v>
      </c>
      <c r="O474" s="41">
        <v>0</v>
      </c>
      <c r="P474" s="41">
        <v>545538</v>
      </c>
      <c r="Q474" s="90">
        <v>6.0545</v>
      </c>
      <c r="R474" s="41">
        <v>43537</v>
      </c>
      <c r="S474" s="90">
        <v>3.0037500000000001</v>
      </c>
      <c r="T474" s="41">
        <v>0</v>
      </c>
      <c r="U474" s="42">
        <f t="shared" si="345"/>
        <v>0</v>
      </c>
      <c r="V474" s="43" t="s">
        <v>154</v>
      </c>
      <c r="W474" s="44" t="str">
        <f t="shared" si="346"/>
        <v/>
      </c>
      <c r="X474" s="45">
        <f t="shared" si="347"/>
        <v>0</v>
      </c>
      <c r="Y474" s="44" t="str">
        <f t="shared" si="348"/>
        <v/>
      </c>
      <c r="Z474" s="45">
        <f t="shared" si="349"/>
        <v>0</v>
      </c>
      <c r="AA474" s="46">
        <f t="shared" si="350"/>
        <v>0</v>
      </c>
      <c r="AB474" s="183">
        <f t="shared" si="352"/>
        <v>0</v>
      </c>
      <c r="AC474" s="36">
        <v>465</v>
      </c>
      <c r="AD474" s="47" t="e">
        <f>VLOOKUP(B474,#REF!,3,FALSE)</f>
        <v>#REF!</v>
      </c>
      <c r="AE474" s="2" t="e">
        <f t="shared" si="351"/>
        <v>#REF!</v>
      </c>
    </row>
    <row r="475" spans="1:31" x14ac:dyDescent="0.2">
      <c r="A475" s="25">
        <v>33</v>
      </c>
      <c r="B475" s="38" t="s">
        <v>828</v>
      </c>
      <c r="C475" s="72" t="s">
        <v>829</v>
      </c>
      <c r="D475" s="28">
        <v>167</v>
      </c>
      <c r="E475" s="69">
        <v>34700</v>
      </c>
      <c r="F475" s="41">
        <v>2257252</v>
      </c>
      <c r="G475" s="90">
        <v>5.1996900000000004</v>
      </c>
      <c r="H475" s="41">
        <v>81450</v>
      </c>
      <c r="I475" s="90">
        <v>3.0037500000000001</v>
      </c>
      <c r="J475" s="41">
        <f t="shared" si="353"/>
        <v>11982</v>
      </c>
      <c r="K475" s="41">
        <v>2497280</v>
      </c>
      <c r="L475" s="90">
        <v>5.3346</v>
      </c>
      <c r="M475" s="41">
        <v>75082</v>
      </c>
      <c r="N475" s="90">
        <v>3.0037500000000001</v>
      </c>
      <c r="O475" s="41">
        <f>ROUND((+K475*L475+M475*N475)/1000,5)</f>
        <v>13547.517449999999</v>
      </c>
      <c r="P475" s="41">
        <v>2683052</v>
      </c>
      <c r="Q475" s="90">
        <v>5.3346</v>
      </c>
      <c r="R475" s="41">
        <v>82117</v>
      </c>
      <c r="S475" s="90">
        <v>3.0037500000000001</v>
      </c>
      <c r="T475" s="41">
        <f>ROUND((+P475*Q475+R475*S475)/1000,5)</f>
        <v>14559.66814</v>
      </c>
      <c r="U475" s="42">
        <f t="shared" si="345"/>
        <v>40089</v>
      </c>
      <c r="V475" s="43" t="s">
        <v>37</v>
      </c>
      <c r="W475" s="44">
        <f t="shared" si="346"/>
        <v>40089</v>
      </c>
      <c r="X475" s="45">
        <f t="shared" si="347"/>
        <v>2.4715141487388027E-3</v>
      </c>
      <c r="Y475" s="44">
        <f t="shared" si="348"/>
        <v>167</v>
      </c>
      <c r="Z475" s="45">
        <f t="shared" si="349"/>
        <v>8.5649810236947382E-3</v>
      </c>
      <c r="AA475" s="46">
        <f t="shared" si="350"/>
        <v>7.0416143049557541E-3</v>
      </c>
      <c r="AB475" s="183">
        <f t="shared" si="352"/>
        <v>0.70420000000000005</v>
      </c>
      <c r="AC475" s="36">
        <v>466</v>
      </c>
      <c r="AD475" s="47" t="e">
        <f>VLOOKUP(B475,#REF!,3,FALSE)</f>
        <v>#REF!</v>
      </c>
      <c r="AE475" s="2" t="e">
        <f t="shared" si="351"/>
        <v>#REF!</v>
      </c>
    </row>
    <row r="476" spans="1:31" x14ac:dyDescent="0.2">
      <c r="A476" s="25">
        <v>33</v>
      </c>
      <c r="B476" s="38" t="s">
        <v>830</v>
      </c>
      <c r="C476" s="72" t="s">
        <v>831</v>
      </c>
      <c r="D476" s="28">
        <v>209</v>
      </c>
      <c r="E476" s="69">
        <v>34700</v>
      </c>
      <c r="F476" s="41">
        <v>1751832</v>
      </c>
      <c r="G476" s="90">
        <v>6.9983899999999997</v>
      </c>
      <c r="H476" s="41">
        <v>152244</v>
      </c>
      <c r="I476" s="90">
        <v>3.0037500000000001</v>
      </c>
      <c r="J476" s="41">
        <f>ROUND((+F476*G476+H476*I476)/1000,5)</f>
        <v>12717.30647</v>
      </c>
      <c r="K476" s="41">
        <v>1799471</v>
      </c>
      <c r="L476" s="90">
        <v>7.9901299999999997</v>
      </c>
      <c r="M476" s="41">
        <v>169560</v>
      </c>
      <c r="N476" s="90">
        <v>3.0037500000000001</v>
      </c>
      <c r="O476" s="41">
        <f>ROUND((+K476*L476+M476*N476)/1000,5)</f>
        <v>14887.32307</v>
      </c>
      <c r="P476" s="41">
        <v>1882355</v>
      </c>
      <c r="Q476" s="90">
        <v>7.9942399999999996</v>
      </c>
      <c r="R476" s="41">
        <v>176425</v>
      </c>
      <c r="S476" s="90">
        <v>3.0037500000000001</v>
      </c>
      <c r="T476" s="41">
        <f>ROUND((+P476*Q476+R476*S476)/1000,5)</f>
        <v>15577.934230000001</v>
      </c>
      <c r="U476" s="42">
        <f t="shared" si="345"/>
        <v>43183</v>
      </c>
      <c r="V476" s="43" t="s">
        <v>37</v>
      </c>
      <c r="W476" s="44">
        <f t="shared" si="346"/>
        <v>43183</v>
      </c>
      <c r="X476" s="45">
        <f t="shared" si="347"/>
        <v>2.6622613556084641E-3</v>
      </c>
      <c r="Y476" s="44">
        <f t="shared" si="348"/>
        <v>209</v>
      </c>
      <c r="Z476" s="45">
        <f t="shared" si="349"/>
        <v>1.0719048107498205E-2</v>
      </c>
      <c r="AA476" s="46">
        <f t="shared" si="350"/>
        <v>8.7048514195257696E-3</v>
      </c>
      <c r="AB476" s="183">
        <f t="shared" si="352"/>
        <v>0.87050000000000005</v>
      </c>
      <c r="AC476" s="36">
        <v>467</v>
      </c>
      <c r="AD476" s="47" t="e">
        <f>VLOOKUP(B476,#REF!,3,FALSE)</f>
        <v>#REF!</v>
      </c>
      <c r="AE476" s="2" t="e">
        <f t="shared" si="351"/>
        <v>#REF!</v>
      </c>
    </row>
    <row r="477" spans="1:31" x14ac:dyDescent="0.2">
      <c r="A477" s="25">
        <v>33</v>
      </c>
      <c r="B477" s="38" t="s">
        <v>832</v>
      </c>
      <c r="C477" s="72" t="s">
        <v>833</v>
      </c>
      <c r="D477" s="28">
        <v>229</v>
      </c>
      <c r="E477" s="69">
        <v>34700</v>
      </c>
      <c r="F477" s="41">
        <v>2713302</v>
      </c>
      <c r="G477" s="90">
        <v>7.77982</v>
      </c>
      <c r="H477" s="41">
        <v>43015</v>
      </c>
      <c r="I477" s="90">
        <v>3.0037500000000001</v>
      </c>
      <c r="J477" s="41">
        <f>ROUND((+F477*G477+H477*I477)/1000,5)</f>
        <v>21238.207470000001</v>
      </c>
      <c r="K477" s="41">
        <v>3214211</v>
      </c>
      <c r="L477" s="90">
        <v>7.6914699999999998</v>
      </c>
      <c r="M477" s="41">
        <v>54345</v>
      </c>
      <c r="N477" s="90">
        <v>3.0037500000000001</v>
      </c>
      <c r="O477" s="41">
        <f>ROUND((+K477*L477+M477*N477)/1000,5)</f>
        <v>24885.24627</v>
      </c>
      <c r="P477" s="41">
        <v>3462963</v>
      </c>
      <c r="Q477" s="90">
        <v>7.5493199999999998</v>
      </c>
      <c r="R477" s="41">
        <v>53314</v>
      </c>
      <c r="S477" s="90">
        <v>3.0037500000000001</v>
      </c>
      <c r="T477" s="41">
        <f>ROUND((+P477*Q477+R477*S477)/1000,5)</f>
        <v>26303.157759999998</v>
      </c>
      <c r="U477" s="42">
        <f t="shared" si="345"/>
        <v>72427</v>
      </c>
      <c r="V477" s="43" t="s">
        <v>37</v>
      </c>
      <c r="W477" s="44">
        <f t="shared" si="346"/>
        <v>72427</v>
      </c>
      <c r="X477" s="45">
        <f t="shared" si="347"/>
        <v>4.4651738694081984E-3</v>
      </c>
      <c r="Y477" s="44">
        <f t="shared" si="348"/>
        <v>229</v>
      </c>
      <c r="Z477" s="45">
        <f t="shared" si="349"/>
        <v>1.1744794337880808E-2</v>
      </c>
      <c r="AA477" s="46">
        <f t="shared" si="350"/>
        <v>9.9248892207626557E-3</v>
      </c>
      <c r="AB477" s="183">
        <f t="shared" si="352"/>
        <v>0.99250000000000005</v>
      </c>
      <c r="AC477" s="36">
        <v>468</v>
      </c>
      <c r="AD477" s="47" t="e">
        <f>VLOOKUP(B477,#REF!,3,FALSE)</f>
        <v>#REF!</v>
      </c>
      <c r="AE477" s="2" t="e">
        <f t="shared" si="351"/>
        <v>#REF!</v>
      </c>
    </row>
    <row r="478" spans="1:31" x14ac:dyDescent="0.2">
      <c r="A478" s="25">
        <v>33</v>
      </c>
      <c r="B478" s="38" t="s">
        <v>834</v>
      </c>
      <c r="C478" s="72" t="s">
        <v>835</v>
      </c>
      <c r="D478" s="28">
        <v>192</v>
      </c>
      <c r="E478" s="69">
        <v>34700</v>
      </c>
      <c r="F478" s="41">
        <v>2322877</v>
      </c>
      <c r="G478" s="90">
        <v>7.55959</v>
      </c>
      <c r="H478" s="41">
        <v>153541</v>
      </c>
      <c r="I478" s="90">
        <v>3.0037500000000001</v>
      </c>
      <c r="J478" s="41">
        <f>ROUND((+F478*G478+H478*I478)/1000,0)</f>
        <v>18021</v>
      </c>
      <c r="K478" s="41">
        <v>2524557</v>
      </c>
      <c r="L478" s="90">
        <v>7.5597399999999997</v>
      </c>
      <c r="M478" s="41">
        <v>163040</v>
      </c>
      <c r="N478" s="90">
        <v>3.0037500000000001</v>
      </c>
      <c r="O478" s="41">
        <f>ROUND((+K478*L478+M478*N478)/1000,0)</f>
        <v>19575</v>
      </c>
      <c r="P478" s="41">
        <v>2612188</v>
      </c>
      <c r="Q478" s="90">
        <v>7.5607100000000003</v>
      </c>
      <c r="R478" s="41">
        <v>167079</v>
      </c>
      <c r="S478" s="90">
        <v>3.0037500000000001</v>
      </c>
      <c r="T478" s="41">
        <f>ROUND((+P478*Q478+R478*S478)/1000,0)</f>
        <v>20252</v>
      </c>
      <c r="U478" s="42">
        <f t="shared" si="345"/>
        <v>57848</v>
      </c>
      <c r="V478" s="43" t="s">
        <v>37</v>
      </c>
      <c r="W478" s="44">
        <f t="shared" si="346"/>
        <v>57848</v>
      </c>
      <c r="X478" s="45">
        <f t="shared" si="347"/>
        <v>3.5663685917893253E-3</v>
      </c>
      <c r="Y478" s="44">
        <f t="shared" si="348"/>
        <v>192</v>
      </c>
      <c r="Z478" s="45">
        <f t="shared" si="349"/>
        <v>9.8471638116729918E-3</v>
      </c>
      <c r="AA478" s="46">
        <f t="shared" si="350"/>
        <v>8.2769650067020754E-3</v>
      </c>
      <c r="AB478" s="183">
        <f t="shared" si="352"/>
        <v>0.82769999999999999</v>
      </c>
      <c r="AC478" s="36">
        <v>469</v>
      </c>
      <c r="AD478" s="47" t="e">
        <f>VLOOKUP(B478,#REF!,3,FALSE)</f>
        <v>#REF!</v>
      </c>
      <c r="AE478" s="2" t="e">
        <f t="shared" si="351"/>
        <v>#REF!</v>
      </c>
    </row>
    <row r="479" spans="1:31" x14ac:dyDescent="0.2">
      <c r="A479" s="25">
        <v>33</v>
      </c>
      <c r="B479" s="38" t="s">
        <v>836</v>
      </c>
      <c r="C479" s="73" t="s">
        <v>837</v>
      </c>
      <c r="D479" s="28">
        <v>2</v>
      </c>
      <c r="E479" s="69"/>
      <c r="F479" s="41">
        <v>0</v>
      </c>
      <c r="G479" s="90">
        <v>0</v>
      </c>
      <c r="H479" s="41">
        <v>0</v>
      </c>
      <c r="I479" s="90">
        <v>0</v>
      </c>
      <c r="J479" s="41">
        <f>ROUND((+F479*G479+H479*I479)/1000,0)</f>
        <v>0</v>
      </c>
      <c r="K479" s="41">
        <v>0</v>
      </c>
      <c r="L479" s="90">
        <v>0</v>
      </c>
      <c r="M479" s="41">
        <v>0</v>
      </c>
      <c r="N479" s="90">
        <v>0</v>
      </c>
      <c r="O479" s="41">
        <f>ROUND((+K479*L479+M479*N479)/1000,0)</f>
        <v>0</v>
      </c>
      <c r="P479" s="41">
        <v>0</v>
      </c>
      <c r="Q479" s="90">
        <v>0</v>
      </c>
      <c r="R479" s="41">
        <v>0</v>
      </c>
      <c r="S479" s="90">
        <v>0</v>
      </c>
      <c r="T479" s="41">
        <f>ROUND((+P479*Q479+R479*S479)/1000,0)</f>
        <v>0</v>
      </c>
      <c r="U479" s="42">
        <f t="shared" si="345"/>
        <v>0</v>
      </c>
      <c r="V479" s="43" t="s">
        <v>154</v>
      </c>
      <c r="W479" s="44" t="str">
        <f t="shared" si="346"/>
        <v/>
      </c>
      <c r="X479" s="45">
        <f t="shared" si="347"/>
        <v>0</v>
      </c>
      <c r="Y479" s="44" t="str">
        <f t="shared" si="348"/>
        <v/>
      </c>
      <c r="Z479" s="45">
        <f t="shared" si="349"/>
        <v>0</v>
      </c>
      <c r="AA479" s="46">
        <f t="shared" si="350"/>
        <v>0</v>
      </c>
      <c r="AB479" s="183">
        <f t="shared" si="352"/>
        <v>0</v>
      </c>
      <c r="AC479" s="36">
        <v>470</v>
      </c>
      <c r="AD479" s="47" t="e">
        <f>VLOOKUP(B479,#REF!,3,FALSE)</f>
        <v>#REF!</v>
      </c>
      <c r="AE479" s="2" t="e">
        <f t="shared" si="351"/>
        <v>#REF!</v>
      </c>
    </row>
    <row r="480" spans="1:31" x14ac:dyDescent="0.2">
      <c r="A480" s="25">
        <v>33</v>
      </c>
      <c r="B480" s="38" t="s">
        <v>838</v>
      </c>
      <c r="C480" s="73" t="s">
        <v>212</v>
      </c>
      <c r="D480" s="28">
        <v>9</v>
      </c>
      <c r="E480" s="69"/>
      <c r="F480" s="41">
        <v>0</v>
      </c>
      <c r="G480" s="90">
        <v>0</v>
      </c>
      <c r="H480" s="41">
        <v>0</v>
      </c>
      <c r="I480" s="90">
        <v>0</v>
      </c>
      <c r="J480" s="41">
        <f>ROUND((+F480*G480+H480*I480)/1000,0)</f>
        <v>0</v>
      </c>
      <c r="K480" s="41">
        <v>0</v>
      </c>
      <c r="L480" s="90">
        <v>0</v>
      </c>
      <c r="M480" s="41">
        <v>0</v>
      </c>
      <c r="N480" s="90">
        <v>0</v>
      </c>
      <c r="O480" s="41">
        <f>ROUND((+K480*L480+M480*N480)/1000,0)</f>
        <v>0</v>
      </c>
      <c r="P480" s="41">
        <v>0</v>
      </c>
      <c r="Q480" s="90">
        <v>0</v>
      </c>
      <c r="R480" s="41">
        <v>0</v>
      </c>
      <c r="S480" s="90">
        <v>0</v>
      </c>
      <c r="T480" s="41">
        <f>ROUND((+P480*Q480+R480*S480)/1000,0)</f>
        <v>0</v>
      </c>
      <c r="U480" s="42">
        <f t="shared" si="345"/>
        <v>0</v>
      </c>
      <c r="V480" s="43" t="s">
        <v>154</v>
      </c>
      <c r="W480" s="44" t="str">
        <f t="shared" si="346"/>
        <v/>
      </c>
      <c r="X480" s="45">
        <f t="shared" si="347"/>
        <v>0</v>
      </c>
      <c r="Y480" s="44" t="str">
        <f t="shared" si="348"/>
        <v/>
      </c>
      <c r="Z480" s="45">
        <f t="shared" si="349"/>
        <v>0</v>
      </c>
      <c r="AA480" s="46">
        <f t="shared" si="350"/>
        <v>0</v>
      </c>
      <c r="AB480" s="183">
        <f t="shared" si="352"/>
        <v>0</v>
      </c>
      <c r="AC480" s="36">
        <v>471</v>
      </c>
      <c r="AD480" s="47" t="e">
        <f>VLOOKUP(B480,#REF!,3,FALSE)</f>
        <v>#REF!</v>
      </c>
      <c r="AE480" s="2" t="e">
        <f t="shared" si="351"/>
        <v>#REF!</v>
      </c>
    </row>
    <row r="481" spans="1:31" x14ac:dyDescent="0.2">
      <c r="A481" s="25">
        <v>33</v>
      </c>
      <c r="B481" s="38" t="s">
        <v>839</v>
      </c>
      <c r="C481" s="50" t="s">
        <v>51</v>
      </c>
      <c r="D481" s="82">
        <f>6020+50</f>
        <v>6070</v>
      </c>
      <c r="E481" s="69">
        <v>34881</v>
      </c>
      <c r="F481" s="30"/>
      <c r="G481" s="100"/>
      <c r="H481" s="41"/>
      <c r="I481" s="100"/>
      <c r="J481" s="41">
        <f>3066278+3894</f>
        <v>3070172</v>
      </c>
      <c r="K481" s="41"/>
      <c r="L481" s="100"/>
      <c r="M481" s="41"/>
      <c r="N481" s="90"/>
      <c r="O481" s="41">
        <f>3120850+3458</f>
        <v>3124308</v>
      </c>
      <c r="P481" s="41"/>
      <c r="Q481" s="100"/>
      <c r="R481" s="41"/>
      <c r="S481" s="90"/>
      <c r="T481" s="41">
        <f>3120849+3434</f>
        <v>3124283</v>
      </c>
      <c r="U481" s="42">
        <f t="shared" si="345"/>
        <v>9318763</v>
      </c>
      <c r="V481" s="43" t="s">
        <v>37</v>
      </c>
      <c r="W481" s="44">
        <f t="shared" si="346"/>
        <v>9318763</v>
      </c>
      <c r="X481" s="45">
        <f t="shared" si="347"/>
        <v>0.57450808459287217</v>
      </c>
      <c r="Y481" s="44">
        <f t="shared" si="348"/>
        <v>6070</v>
      </c>
      <c r="Z481" s="45">
        <f t="shared" si="349"/>
        <v>0.31131398092112011</v>
      </c>
      <c r="AA481" s="46">
        <f t="shared" si="350"/>
        <v>0.37711250683905817</v>
      </c>
      <c r="AB481" s="183">
        <f t="shared" si="352"/>
        <v>37.711300000000001</v>
      </c>
      <c r="AC481" s="36">
        <v>472</v>
      </c>
      <c r="AD481" s="47" t="e">
        <f>VLOOKUP(B481,#REF!,3,FALSE)</f>
        <v>#REF!</v>
      </c>
      <c r="AE481" s="2" t="e">
        <f t="shared" si="351"/>
        <v>#REF!</v>
      </c>
    </row>
    <row r="482" spans="1:31" x14ac:dyDescent="0.2">
      <c r="A482" s="25">
        <v>33</v>
      </c>
      <c r="B482" s="51" t="s">
        <v>840</v>
      </c>
      <c r="C482" s="52" t="s">
        <v>841</v>
      </c>
      <c r="D482" s="71">
        <f>SUBTOTAL(9,D465:D481)</f>
        <v>19509</v>
      </c>
      <c r="E482" s="69"/>
      <c r="F482" s="55"/>
      <c r="G482" s="56"/>
      <c r="H482" s="55"/>
      <c r="I482" s="56"/>
      <c r="J482" s="57">
        <f>SUBTOTAL(9,J465:J481)</f>
        <v>5277330.8886200003</v>
      </c>
      <c r="K482" s="58"/>
      <c r="L482" s="59"/>
      <c r="M482" s="58"/>
      <c r="N482" s="59"/>
      <c r="O482" s="57">
        <f>SUBTOTAL(9,O465:O481)</f>
        <v>5448617.3036000002</v>
      </c>
      <c r="P482" s="57"/>
      <c r="Q482" s="60"/>
      <c r="R482" s="57"/>
      <c r="S482" s="60"/>
      <c r="T482" s="57">
        <f>SUBTOTAL(9,T465:T481)</f>
        <v>5494471.8368199999</v>
      </c>
      <c r="U482" s="57">
        <f>SUBTOTAL(9,U465:U481)</f>
        <v>16220421</v>
      </c>
      <c r="V482" s="43"/>
      <c r="W482" s="61">
        <f t="shared" ref="W482:AB482" si="356">SUBTOTAL(9,W465:W481)</f>
        <v>16220421</v>
      </c>
      <c r="X482" s="62">
        <f t="shared" si="356"/>
        <v>1</v>
      </c>
      <c r="Y482" s="61">
        <f t="shared" si="356"/>
        <v>19498</v>
      </c>
      <c r="Z482" s="62">
        <f t="shared" si="356"/>
        <v>1</v>
      </c>
      <c r="AA482" s="63">
        <f t="shared" si="356"/>
        <v>1.0000000000000002</v>
      </c>
      <c r="AB482" s="64">
        <f t="shared" si="356"/>
        <v>100.0001</v>
      </c>
      <c r="AC482" s="36">
        <v>473</v>
      </c>
      <c r="AD482" s="47" t="e">
        <f>VLOOKUP(B482,#REF!,3,FALSE)</f>
        <v>#REF!</v>
      </c>
      <c r="AE482" s="2" t="e">
        <f t="shared" si="351"/>
        <v>#REF!</v>
      </c>
    </row>
    <row r="483" spans="1:31" s="102" customFormat="1" ht="13.5" thickBot="1" x14ac:dyDescent="0.25">
      <c r="A483" s="101">
        <v>33</v>
      </c>
      <c r="B483" s="51"/>
      <c r="C483" s="52"/>
      <c r="D483" s="53"/>
      <c r="E483" s="54">
        <f>COUNTIF(E465:E481,"&gt;0.0")</f>
        <v>15</v>
      </c>
      <c r="F483" s="41"/>
      <c r="G483" s="100"/>
      <c r="H483" s="41"/>
      <c r="I483" s="100"/>
      <c r="J483" s="41"/>
      <c r="K483" s="41"/>
      <c r="L483" s="100"/>
      <c r="M483" s="41"/>
      <c r="N483" s="100"/>
      <c r="O483" s="41"/>
      <c r="P483" s="41"/>
      <c r="Q483" s="100"/>
      <c r="R483" s="41"/>
      <c r="S483" s="100"/>
      <c r="T483" s="41"/>
      <c r="U483" s="42"/>
      <c r="V483" s="43"/>
      <c r="W483" s="44"/>
      <c r="X483" s="45"/>
      <c r="Y483" s="44"/>
      <c r="Z483" s="45"/>
      <c r="AA483" s="46"/>
      <c r="AB483" s="185"/>
      <c r="AC483" s="36">
        <v>474</v>
      </c>
      <c r="AD483" s="47"/>
      <c r="AE483" s="2"/>
    </row>
    <row r="484" spans="1:31" ht="15.75" thickBot="1" x14ac:dyDescent="0.3">
      <c r="A484" s="25">
        <v>34</v>
      </c>
      <c r="B484" s="78" t="s">
        <v>842</v>
      </c>
      <c r="C484" s="72"/>
      <c r="D484" s="28"/>
      <c r="E484" s="69"/>
      <c r="F484" s="41"/>
      <c r="G484" s="100"/>
      <c r="H484" s="41"/>
      <c r="I484" s="100"/>
      <c r="J484" s="41"/>
      <c r="K484" s="41"/>
      <c r="L484" s="100"/>
      <c r="M484" s="41"/>
      <c r="N484" s="100"/>
      <c r="O484" s="41"/>
      <c r="P484" s="41"/>
      <c r="Q484" s="100"/>
      <c r="R484" s="41"/>
      <c r="S484" s="100"/>
      <c r="T484" s="41"/>
      <c r="U484" s="42"/>
      <c r="V484" s="43"/>
      <c r="W484" s="33"/>
      <c r="X484" s="34"/>
      <c r="Y484" s="33"/>
      <c r="Z484" s="34"/>
      <c r="AA484" s="35"/>
      <c r="AB484" s="184">
        <v>100</v>
      </c>
      <c r="AC484" s="36">
        <v>475</v>
      </c>
      <c r="AD484" s="47"/>
    </row>
    <row r="485" spans="1:31" x14ac:dyDescent="0.2">
      <c r="A485" s="25">
        <v>34</v>
      </c>
      <c r="B485" s="38" t="s">
        <v>843</v>
      </c>
      <c r="C485" s="72" t="s">
        <v>844</v>
      </c>
      <c r="D485" s="28">
        <v>7396</v>
      </c>
      <c r="E485" s="69">
        <v>35704</v>
      </c>
      <c r="F485" s="41">
        <v>142202353</v>
      </c>
      <c r="G485" s="90">
        <v>11.04804</v>
      </c>
      <c r="H485" s="41">
        <v>656577</v>
      </c>
      <c r="I485" s="90">
        <v>3.00345</v>
      </c>
      <c r="J485" s="41">
        <f t="shared" ref="J485:J493" si="357">ROUND((+F485*G485+H485*I485)/1000,0)</f>
        <v>1573029</v>
      </c>
      <c r="K485" s="41">
        <v>147358311</v>
      </c>
      <c r="L485" s="90">
        <v>10.29998</v>
      </c>
      <c r="M485" s="41">
        <v>680481</v>
      </c>
      <c r="N485" s="90">
        <v>3.0037500000000001</v>
      </c>
      <c r="O485" s="41">
        <f>ROUND((+K485*L485+M485*N485)/1000,0)</f>
        <v>1519832</v>
      </c>
      <c r="P485" s="41">
        <v>155058858</v>
      </c>
      <c r="Q485" s="90">
        <v>10.15748</v>
      </c>
      <c r="R485" s="41">
        <v>740169</v>
      </c>
      <c r="S485" s="90">
        <v>3.0033599999999998</v>
      </c>
      <c r="T485" s="41">
        <f>ROUND((+P485*Q485+R485*S485)/1000,0)</f>
        <v>1577230</v>
      </c>
      <c r="U485" s="42">
        <f t="shared" ref="U485:U494" si="358">ROUND(+T485+O485+J485,0)</f>
        <v>4670091</v>
      </c>
      <c r="V485" s="43" t="s">
        <v>37</v>
      </c>
      <c r="W485" s="44">
        <f t="shared" ref="W485:W494" si="359">IF(V485="yes",U485,"")</f>
        <v>4670091</v>
      </c>
      <c r="X485" s="45">
        <f t="shared" ref="X485:X494" si="360">IF(V485="yes",W485/W$495,0)</f>
        <v>0.34129968773514141</v>
      </c>
      <c r="Y485" s="44">
        <f t="shared" ref="Y485:Y494" si="361">IF(V485="yes",D485,"")</f>
        <v>7396</v>
      </c>
      <c r="Z485" s="45">
        <f t="shared" ref="Z485:Z494" si="362">IF(V485="yes",Y485/Y$495,0)</f>
        <v>0.47328341972227556</v>
      </c>
      <c r="AA485" s="46">
        <f t="shared" ref="AA485:AA494" si="363">(X485*0.25+Z485*0.75)</f>
        <v>0.44028748672549201</v>
      </c>
      <c r="AB485" s="183">
        <f>ROUND(+AA485*$AB$484,2)</f>
        <v>44.03</v>
      </c>
      <c r="AC485" s="36">
        <v>476</v>
      </c>
      <c r="AD485" s="47" t="e">
        <f>VLOOKUP(B485,#REF!,3,FALSE)</f>
        <v>#REF!</v>
      </c>
      <c r="AE485" s="2" t="e">
        <f t="shared" ref="AE485:AE495" si="364">EXACT(D485,AD485)</f>
        <v>#REF!</v>
      </c>
    </row>
    <row r="486" spans="1:31" x14ac:dyDescent="0.2">
      <c r="A486" s="25">
        <v>34</v>
      </c>
      <c r="B486" s="38" t="s">
        <v>845</v>
      </c>
      <c r="C486" s="73" t="s">
        <v>846</v>
      </c>
      <c r="D486" s="28">
        <v>1366</v>
      </c>
      <c r="E486" s="69">
        <v>35339</v>
      </c>
      <c r="F486" s="41">
        <v>14399734</v>
      </c>
      <c r="G486" s="90">
        <v>13.094950000000001</v>
      </c>
      <c r="H486" s="41">
        <v>471197</v>
      </c>
      <c r="I486" s="90">
        <v>3.00299</v>
      </c>
      <c r="J486" s="41">
        <f t="shared" si="357"/>
        <v>189979</v>
      </c>
      <c r="K486" s="41">
        <v>14864592</v>
      </c>
      <c r="L486" s="90">
        <v>12.8119</v>
      </c>
      <c r="M486" s="41">
        <v>478557</v>
      </c>
      <c r="N486" s="90">
        <v>2.9567999999999999</v>
      </c>
      <c r="O486" s="41">
        <f>ROUND((+K486*L486+M486*N486)/1000,0)</f>
        <v>191859</v>
      </c>
      <c r="P486" s="41">
        <v>15978338</v>
      </c>
      <c r="Q486" s="90">
        <v>11.91079</v>
      </c>
      <c r="R486" s="41">
        <v>513516</v>
      </c>
      <c r="S486" s="90">
        <v>3.0037500000000001</v>
      </c>
      <c r="T486" s="41">
        <f>ROUND((+P486*Q486+R486*S486)/1000,0)</f>
        <v>191857</v>
      </c>
      <c r="U486" s="42">
        <f t="shared" si="358"/>
        <v>573695</v>
      </c>
      <c r="V486" s="43" t="s">
        <v>37</v>
      </c>
      <c r="W486" s="44">
        <f t="shared" si="359"/>
        <v>573695</v>
      </c>
      <c r="X486" s="45">
        <f t="shared" si="360"/>
        <v>4.1926789939470549E-2</v>
      </c>
      <c r="Y486" s="44">
        <f t="shared" si="361"/>
        <v>1366</v>
      </c>
      <c r="Z486" s="45">
        <f t="shared" si="362"/>
        <v>8.7412811160171494E-2</v>
      </c>
      <c r="AA486" s="46">
        <f t="shared" si="363"/>
        <v>7.6041305854996244E-2</v>
      </c>
      <c r="AB486" s="183">
        <f t="shared" ref="AB486:AB494" si="365">ROUND(+AA486*$AB$484,2)</f>
        <v>7.6</v>
      </c>
      <c r="AC486" s="36">
        <v>477</v>
      </c>
      <c r="AD486" s="47" t="e">
        <f>VLOOKUP(B486,#REF!,3,FALSE)</f>
        <v>#REF!</v>
      </c>
      <c r="AE486" s="2" t="e">
        <f t="shared" si="364"/>
        <v>#REF!</v>
      </c>
    </row>
    <row r="487" spans="1:31" x14ac:dyDescent="0.2">
      <c r="A487" s="25">
        <v>34</v>
      </c>
      <c r="B487" s="38" t="s">
        <v>847</v>
      </c>
      <c r="C487" s="72" t="s">
        <v>848</v>
      </c>
      <c r="D487" s="28">
        <v>758</v>
      </c>
      <c r="E487" s="69">
        <v>35339</v>
      </c>
      <c r="F487" s="41">
        <v>9016736</v>
      </c>
      <c r="G487" s="90">
        <v>10.01469</v>
      </c>
      <c r="H487" s="41">
        <v>0</v>
      </c>
      <c r="I487" s="90">
        <v>0</v>
      </c>
      <c r="J487" s="41">
        <f t="shared" si="357"/>
        <v>90300</v>
      </c>
      <c r="K487" s="41">
        <v>9215667</v>
      </c>
      <c r="L487" s="90">
        <v>10.097340000000001</v>
      </c>
      <c r="M487" s="41">
        <v>0</v>
      </c>
      <c r="N487" s="90">
        <v>0</v>
      </c>
      <c r="O487" s="41">
        <f>ROUND((+K487*L487+M487*N487)/1000,5)</f>
        <v>93053.723029999994</v>
      </c>
      <c r="P487" s="41">
        <v>9666731</v>
      </c>
      <c r="Q487" s="90">
        <v>9.8670899999999993</v>
      </c>
      <c r="R487" s="41">
        <v>0</v>
      </c>
      <c r="S487" s="90">
        <v>0</v>
      </c>
      <c r="T487" s="41">
        <f>ROUND((+P487*Q487+R487*S487)/1000,5)</f>
        <v>95382.504780000003</v>
      </c>
      <c r="U487" s="42">
        <f t="shared" si="358"/>
        <v>278736</v>
      </c>
      <c r="V487" s="43" t="s">
        <v>37</v>
      </c>
      <c r="W487" s="44">
        <f t="shared" si="359"/>
        <v>278736</v>
      </c>
      <c r="X487" s="45">
        <f t="shared" si="360"/>
        <v>2.0370590157781161E-2</v>
      </c>
      <c r="Y487" s="44">
        <f t="shared" si="361"/>
        <v>758</v>
      </c>
      <c r="Z487" s="45">
        <f t="shared" si="362"/>
        <v>4.8505791258718886E-2</v>
      </c>
      <c r="AA487" s="46">
        <f t="shared" si="363"/>
        <v>4.1471990983484454E-2</v>
      </c>
      <c r="AB487" s="183">
        <f t="shared" si="365"/>
        <v>4.1500000000000004</v>
      </c>
      <c r="AC487" s="36">
        <v>478</v>
      </c>
      <c r="AD487" s="47" t="e">
        <f>VLOOKUP(B487,#REF!,3,FALSE)</f>
        <v>#REF!</v>
      </c>
      <c r="AE487" s="2" t="e">
        <f t="shared" si="364"/>
        <v>#REF!</v>
      </c>
    </row>
    <row r="488" spans="1:31" x14ac:dyDescent="0.2">
      <c r="A488" s="25">
        <v>34</v>
      </c>
      <c r="B488" s="38" t="s">
        <v>849</v>
      </c>
      <c r="C488" s="72" t="s">
        <v>850</v>
      </c>
      <c r="D488" s="28">
        <v>55</v>
      </c>
      <c r="E488" s="69">
        <v>35704</v>
      </c>
      <c r="F488" s="41">
        <v>1488300</v>
      </c>
      <c r="G488" s="90">
        <v>4.9721099999999998</v>
      </c>
      <c r="H488" s="41">
        <v>31508</v>
      </c>
      <c r="I488" s="90">
        <v>0</v>
      </c>
      <c r="J488" s="41">
        <f t="shared" si="357"/>
        <v>7400</v>
      </c>
      <c r="K488" s="41">
        <v>1653579</v>
      </c>
      <c r="L488" s="90">
        <v>4.8379899999999996</v>
      </c>
      <c r="M488" s="41">
        <v>32026</v>
      </c>
      <c r="N488" s="90">
        <v>0</v>
      </c>
      <c r="O488" s="41">
        <f t="shared" ref="O488:O493" si="366">ROUND((+K488*L488+M488*N488)/1000,0)</f>
        <v>8000</v>
      </c>
      <c r="P488" s="41">
        <v>1699238</v>
      </c>
      <c r="Q488" s="90">
        <v>4.7079899999999997</v>
      </c>
      <c r="R488" s="41">
        <v>38459</v>
      </c>
      <c r="S488" s="90">
        <v>2.9901900000000001</v>
      </c>
      <c r="T488" s="41">
        <f t="shared" ref="T488:T493" si="367">ROUND((+P488*Q488+R488*S488)/1000,0)</f>
        <v>8115</v>
      </c>
      <c r="U488" s="42">
        <f t="shared" si="358"/>
        <v>23515</v>
      </c>
      <c r="V488" s="43" t="s">
        <v>37</v>
      </c>
      <c r="W488" s="44">
        <f t="shared" si="359"/>
        <v>23515</v>
      </c>
      <c r="X488" s="45">
        <f t="shared" si="360"/>
        <v>1.7185237197930084E-3</v>
      </c>
      <c r="Y488" s="44">
        <f t="shared" si="361"/>
        <v>55</v>
      </c>
      <c r="Z488" s="45">
        <f t="shared" si="362"/>
        <v>3.5195494976642989E-3</v>
      </c>
      <c r="AA488" s="46">
        <f t="shared" si="363"/>
        <v>3.0692930531964762E-3</v>
      </c>
      <c r="AB488" s="183">
        <f t="shared" si="365"/>
        <v>0.31</v>
      </c>
      <c r="AC488" s="36">
        <v>479</v>
      </c>
      <c r="AD488" s="47" t="e">
        <f>VLOOKUP(B488,#REF!,3,FALSE)</f>
        <v>#REF!</v>
      </c>
      <c r="AE488" s="2" t="e">
        <f t="shared" si="364"/>
        <v>#REF!</v>
      </c>
    </row>
    <row r="489" spans="1:31" x14ac:dyDescent="0.2">
      <c r="A489" s="25">
        <v>34</v>
      </c>
      <c r="B489" s="38" t="s">
        <v>851</v>
      </c>
      <c r="C489" s="72" t="s">
        <v>852</v>
      </c>
      <c r="D489" s="28">
        <v>313</v>
      </c>
      <c r="E489" s="69">
        <v>35339</v>
      </c>
      <c r="F489" s="41">
        <v>3113532</v>
      </c>
      <c r="G489" s="90">
        <v>12.18507</v>
      </c>
      <c r="H489" s="41">
        <v>89374</v>
      </c>
      <c r="I489" s="90">
        <v>2.9986299999999999</v>
      </c>
      <c r="J489" s="41">
        <f t="shared" si="357"/>
        <v>38207</v>
      </c>
      <c r="K489" s="41">
        <v>3294756</v>
      </c>
      <c r="L489" s="90">
        <v>11.60496</v>
      </c>
      <c r="M489" s="41">
        <v>90841</v>
      </c>
      <c r="N489" s="90">
        <v>3.0037500000000001</v>
      </c>
      <c r="O489" s="41">
        <f t="shared" si="366"/>
        <v>38508</v>
      </c>
      <c r="P489" s="41">
        <v>3460916</v>
      </c>
      <c r="Q489" s="90">
        <v>11.489560000000001</v>
      </c>
      <c r="R489" s="41">
        <v>96900</v>
      </c>
      <c r="S489" s="90">
        <v>3.0030899999999998</v>
      </c>
      <c r="T489" s="41">
        <f t="shared" si="367"/>
        <v>40055</v>
      </c>
      <c r="U489" s="42">
        <f t="shared" si="358"/>
        <v>116770</v>
      </c>
      <c r="V489" s="43" t="s">
        <v>37</v>
      </c>
      <c r="W489" s="44">
        <f t="shared" si="359"/>
        <v>116770</v>
      </c>
      <c r="X489" s="45">
        <f t="shared" si="360"/>
        <v>8.5337875721977277E-3</v>
      </c>
      <c r="Y489" s="44">
        <f t="shared" si="361"/>
        <v>313</v>
      </c>
      <c r="Z489" s="45">
        <f t="shared" si="362"/>
        <v>2.0029436232162284E-2</v>
      </c>
      <c r="AA489" s="46">
        <f t="shared" si="363"/>
        <v>1.7155524067171142E-2</v>
      </c>
      <c r="AB489" s="183">
        <f t="shared" si="365"/>
        <v>1.72</v>
      </c>
      <c r="AC489" s="36">
        <v>480</v>
      </c>
      <c r="AD489" s="47" t="e">
        <f>VLOOKUP(B489,#REF!,3,FALSE)</f>
        <v>#REF!</v>
      </c>
      <c r="AE489" s="2" t="e">
        <f t="shared" si="364"/>
        <v>#REF!</v>
      </c>
    </row>
    <row r="490" spans="1:31" x14ac:dyDescent="0.2">
      <c r="A490" s="25">
        <v>34</v>
      </c>
      <c r="B490" s="38" t="s">
        <v>853</v>
      </c>
      <c r="C490" s="72" t="s">
        <v>854</v>
      </c>
      <c r="D490" s="28">
        <v>271</v>
      </c>
      <c r="E490" s="69">
        <v>35339</v>
      </c>
      <c r="F490" s="41">
        <v>3819080</v>
      </c>
      <c r="G490" s="90">
        <v>11.79904</v>
      </c>
      <c r="H490" s="41">
        <v>232974</v>
      </c>
      <c r="I490" s="90">
        <v>3.0037500000000001</v>
      </c>
      <c r="J490" s="41">
        <f t="shared" si="357"/>
        <v>45761</v>
      </c>
      <c r="K490" s="41">
        <v>3906847</v>
      </c>
      <c r="L490" s="90">
        <v>14.36744</v>
      </c>
      <c r="M490" s="41">
        <v>236804</v>
      </c>
      <c r="N490" s="90">
        <v>3.0024799999999998</v>
      </c>
      <c r="O490" s="41">
        <f t="shared" si="366"/>
        <v>56842</v>
      </c>
      <c r="P490" s="41">
        <v>4190283</v>
      </c>
      <c r="Q490" s="90">
        <v>14.067119999999999</v>
      </c>
      <c r="R490" s="41">
        <v>254023</v>
      </c>
      <c r="S490" s="90">
        <v>3.00366</v>
      </c>
      <c r="T490" s="41">
        <f t="shared" si="367"/>
        <v>59708</v>
      </c>
      <c r="U490" s="42">
        <f t="shared" si="358"/>
        <v>162311</v>
      </c>
      <c r="V490" s="43" t="s">
        <v>37</v>
      </c>
      <c r="W490" s="44">
        <f t="shared" si="359"/>
        <v>162311</v>
      </c>
      <c r="X490" s="45">
        <f t="shared" si="360"/>
        <v>1.1862015882769422E-2</v>
      </c>
      <c r="Y490" s="44">
        <f t="shared" si="361"/>
        <v>271</v>
      </c>
      <c r="Z490" s="45">
        <f t="shared" si="362"/>
        <v>1.7341780252127726E-2</v>
      </c>
      <c r="AA490" s="46">
        <f t="shared" si="363"/>
        <v>1.597183915978815E-2</v>
      </c>
      <c r="AB490" s="183">
        <f t="shared" si="365"/>
        <v>1.6</v>
      </c>
      <c r="AC490" s="36">
        <v>481</v>
      </c>
      <c r="AD490" s="47" t="e">
        <f>VLOOKUP(B490,#REF!,3,FALSE)</f>
        <v>#REF!</v>
      </c>
      <c r="AE490" s="2" t="e">
        <f t="shared" si="364"/>
        <v>#REF!</v>
      </c>
    </row>
    <row r="491" spans="1:31" x14ac:dyDescent="0.2">
      <c r="A491" s="25">
        <v>34</v>
      </c>
      <c r="B491" s="38" t="s">
        <v>855</v>
      </c>
      <c r="C491" s="72" t="s">
        <v>856</v>
      </c>
      <c r="D491" s="28">
        <v>358</v>
      </c>
      <c r="E491" s="69">
        <v>35339</v>
      </c>
      <c r="F491" s="41">
        <v>6072661</v>
      </c>
      <c r="G491" s="90">
        <v>8.4628300000000003</v>
      </c>
      <c r="H491" s="41">
        <v>425117</v>
      </c>
      <c r="I491" s="90">
        <v>3.0037500000000001</v>
      </c>
      <c r="J491" s="41">
        <f t="shared" si="357"/>
        <v>52669</v>
      </c>
      <c r="K491" s="41">
        <v>5945882</v>
      </c>
      <c r="L491" s="90">
        <v>8.5372699999999995</v>
      </c>
      <c r="M491" s="41">
        <v>435639</v>
      </c>
      <c r="N491" s="90">
        <v>3.0024799999999998</v>
      </c>
      <c r="O491" s="41">
        <f t="shared" si="366"/>
        <v>52070</v>
      </c>
      <c r="P491" s="41">
        <v>6285657</v>
      </c>
      <c r="Q491" s="90">
        <v>8.9431799999999999</v>
      </c>
      <c r="R491" s="41">
        <v>445116</v>
      </c>
      <c r="S491" s="90">
        <v>3.0037099999999999</v>
      </c>
      <c r="T491" s="41">
        <f t="shared" si="367"/>
        <v>57551</v>
      </c>
      <c r="U491" s="42">
        <f t="shared" si="358"/>
        <v>162290</v>
      </c>
      <c r="V491" s="43" t="s">
        <v>37</v>
      </c>
      <c r="W491" s="44">
        <f t="shared" si="359"/>
        <v>162290</v>
      </c>
      <c r="X491" s="45">
        <f t="shared" si="360"/>
        <v>1.1860481160332014E-2</v>
      </c>
      <c r="Y491" s="44">
        <f t="shared" si="361"/>
        <v>358</v>
      </c>
      <c r="Z491" s="45">
        <f t="shared" si="362"/>
        <v>2.2909067639342164E-2</v>
      </c>
      <c r="AA491" s="46">
        <f t="shared" si="363"/>
        <v>2.0146921019589627E-2</v>
      </c>
      <c r="AB491" s="183">
        <f t="shared" si="365"/>
        <v>2.0099999999999998</v>
      </c>
      <c r="AC491" s="36">
        <v>482</v>
      </c>
      <c r="AD491" s="47" t="e">
        <f>VLOOKUP(B491,#REF!,3,FALSE)</f>
        <v>#REF!</v>
      </c>
      <c r="AE491" s="2" t="e">
        <f t="shared" si="364"/>
        <v>#REF!</v>
      </c>
    </row>
    <row r="492" spans="1:31" x14ac:dyDescent="0.2">
      <c r="A492" s="25">
        <v>34</v>
      </c>
      <c r="B492" s="38" t="s">
        <v>857</v>
      </c>
      <c r="C492" s="99" t="s">
        <v>858</v>
      </c>
      <c r="D492" s="28">
        <v>0</v>
      </c>
      <c r="E492" s="69"/>
      <c r="F492" s="30">
        <v>0</v>
      </c>
      <c r="G492" s="31">
        <v>10.959160000000001</v>
      </c>
      <c r="H492" s="30">
        <v>0</v>
      </c>
      <c r="I492" s="31">
        <v>3.0037500000000001</v>
      </c>
      <c r="J492" s="41">
        <f t="shared" si="357"/>
        <v>0</v>
      </c>
      <c r="K492" s="30">
        <v>0</v>
      </c>
      <c r="L492" s="31">
        <v>11.104570000000001</v>
      </c>
      <c r="M492" s="30">
        <v>0</v>
      </c>
      <c r="N492" s="31">
        <v>3.0037500000000001</v>
      </c>
      <c r="O492" s="41">
        <f t="shared" si="366"/>
        <v>0</v>
      </c>
      <c r="P492" s="30">
        <v>0</v>
      </c>
      <c r="Q492" s="31">
        <v>11.45654</v>
      </c>
      <c r="R492" s="30">
        <v>0</v>
      </c>
      <c r="S492" s="31">
        <v>3.0037500000000001</v>
      </c>
      <c r="T492" s="41">
        <f t="shared" si="367"/>
        <v>0</v>
      </c>
      <c r="U492" s="42">
        <f t="shared" si="358"/>
        <v>0</v>
      </c>
      <c r="V492" s="43" t="s">
        <v>154</v>
      </c>
      <c r="W492" s="44" t="str">
        <f>IF(V492="yes",U492,"")</f>
        <v/>
      </c>
      <c r="X492" s="45">
        <f>IF(V492="yes",W492/W$495,0)</f>
        <v>0</v>
      </c>
      <c r="Y492" s="44" t="str">
        <f>IF(V492="yes",D492,"")</f>
        <v/>
      </c>
      <c r="Z492" s="45">
        <f>IF(V492="yes",Y492/Y$495,0)</f>
        <v>0</v>
      </c>
      <c r="AA492" s="46">
        <f>(X492*0.25+Z492*0.75)</f>
        <v>0</v>
      </c>
      <c r="AB492" s="183">
        <f t="shared" si="365"/>
        <v>0</v>
      </c>
      <c r="AC492" s="36">
        <v>483</v>
      </c>
      <c r="AD492" s="47" t="e">
        <f>VLOOKUP(B492,#REF!,3,FALSE)</f>
        <v>#REF!</v>
      </c>
      <c r="AE492" s="2" t="e">
        <f>EXACT(D492,AD492)</f>
        <v>#REF!</v>
      </c>
    </row>
    <row r="493" spans="1:31" x14ac:dyDescent="0.2">
      <c r="A493" s="25">
        <v>34</v>
      </c>
      <c r="B493" s="38" t="s">
        <v>859</v>
      </c>
      <c r="C493" s="99" t="s">
        <v>860</v>
      </c>
      <c r="D493" s="28">
        <v>0</v>
      </c>
      <c r="E493" s="69"/>
      <c r="F493" s="42">
        <v>0</v>
      </c>
      <c r="G493" s="86">
        <v>8.5050299999999996</v>
      </c>
      <c r="H493" s="42">
        <v>0</v>
      </c>
      <c r="I493" s="86">
        <v>3.0037500000000001</v>
      </c>
      <c r="J493" s="41">
        <f t="shared" si="357"/>
        <v>0</v>
      </c>
      <c r="K493" s="42">
        <v>0</v>
      </c>
      <c r="L493" s="86">
        <v>8.6418099999999995</v>
      </c>
      <c r="M493" s="42">
        <v>0</v>
      </c>
      <c r="N493" s="86">
        <v>3.0037500000000001</v>
      </c>
      <c r="O493" s="41">
        <f t="shared" si="366"/>
        <v>0</v>
      </c>
      <c r="P493" s="42">
        <v>0</v>
      </c>
      <c r="Q493" s="86">
        <v>9.7086799999999993</v>
      </c>
      <c r="R493" s="42">
        <v>0</v>
      </c>
      <c r="S493" s="86">
        <v>3.0037500000000001</v>
      </c>
      <c r="T493" s="41">
        <f t="shared" si="367"/>
        <v>0</v>
      </c>
      <c r="U493" s="42">
        <f t="shared" si="358"/>
        <v>0</v>
      </c>
      <c r="V493" s="43" t="s">
        <v>154</v>
      </c>
      <c r="W493" s="44" t="str">
        <f>IF(V493="yes",U493,"")</f>
        <v/>
      </c>
      <c r="X493" s="45">
        <f>IF(V493="yes",W493/W$495,0)</f>
        <v>0</v>
      </c>
      <c r="Y493" s="44" t="str">
        <f>IF(V493="yes",D493,"")</f>
        <v/>
      </c>
      <c r="Z493" s="45">
        <f>IF(V493="yes",Y493/Y$495,0)</f>
        <v>0</v>
      </c>
      <c r="AA493" s="46">
        <f>(X493*0.25+Z493*0.75)</f>
        <v>0</v>
      </c>
      <c r="AB493" s="183">
        <f t="shared" si="365"/>
        <v>0</v>
      </c>
      <c r="AC493" s="36">
        <v>484</v>
      </c>
      <c r="AD493" s="47"/>
    </row>
    <row r="494" spans="1:31" x14ac:dyDescent="0.2">
      <c r="A494" s="25">
        <v>34</v>
      </c>
      <c r="B494" s="38" t="s">
        <v>861</v>
      </c>
      <c r="C494" s="72" t="s">
        <v>51</v>
      </c>
      <c r="D494" s="49">
        <v>5110</v>
      </c>
      <c r="E494" s="69">
        <v>36069</v>
      </c>
      <c r="F494" s="30"/>
      <c r="G494" s="90"/>
      <c r="H494" s="41"/>
      <c r="I494" s="90"/>
      <c r="J494" s="41">
        <v>2411554</v>
      </c>
      <c r="K494" s="41"/>
      <c r="L494" s="90"/>
      <c r="M494" s="41"/>
      <c r="N494" s="90"/>
      <c r="O494" s="41">
        <v>2576939</v>
      </c>
      <c r="P494" s="41"/>
      <c r="Q494" s="90"/>
      <c r="R494" s="41"/>
      <c r="S494" s="90"/>
      <c r="T494" s="41">
        <v>2707355</v>
      </c>
      <c r="U494" s="42">
        <f t="shared" si="358"/>
        <v>7695848</v>
      </c>
      <c r="V494" s="43" t="s">
        <v>37</v>
      </c>
      <c r="W494" s="44">
        <f t="shared" si="359"/>
        <v>7695848</v>
      </c>
      <c r="X494" s="45">
        <f t="shared" si="360"/>
        <v>0.56242812383251473</v>
      </c>
      <c r="Y494" s="44">
        <f t="shared" si="361"/>
        <v>5110</v>
      </c>
      <c r="Z494" s="45">
        <f t="shared" si="362"/>
        <v>0.32699814423753759</v>
      </c>
      <c r="AA494" s="46">
        <f t="shared" si="363"/>
        <v>0.38585563913628185</v>
      </c>
      <c r="AB494" s="183">
        <f t="shared" si="365"/>
        <v>38.590000000000003</v>
      </c>
      <c r="AC494" s="36">
        <v>485</v>
      </c>
      <c r="AD494" s="47" t="e">
        <f>VLOOKUP(B494,#REF!,3,FALSE)</f>
        <v>#REF!</v>
      </c>
      <c r="AE494" s="2" t="e">
        <f t="shared" si="364"/>
        <v>#REF!</v>
      </c>
    </row>
    <row r="495" spans="1:31" x14ac:dyDescent="0.2">
      <c r="A495" s="25">
        <v>34</v>
      </c>
      <c r="B495" s="51" t="s">
        <v>862</v>
      </c>
      <c r="C495" s="52" t="s">
        <v>863</v>
      </c>
      <c r="D495" s="71">
        <f>SUBTOTAL(9,D485:D494)</f>
        <v>15627</v>
      </c>
      <c r="E495" s="69"/>
      <c r="F495" s="55"/>
      <c r="G495" s="56"/>
      <c r="H495" s="55"/>
      <c r="I495" s="56"/>
      <c r="J495" s="57">
        <f>SUBTOTAL(9,J485:J494)</f>
        <v>4408899</v>
      </c>
      <c r="K495" s="58"/>
      <c r="L495" s="59"/>
      <c r="M495" s="58"/>
      <c r="N495" s="59"/>
      <c r="O495" s="57">
        <f>SUBTOTAL(9,O485:O494)</f>
        <v>4537103.72303</v>
      </c>
      <c r="P495" s="57"/>
      <c r="Q495" s="60"/>
      <c r="R495" s="57"/>
      <c r="S495" s="60"/>
      <c r="T495" s="57">
        <f>SUBTOTAL(9,T485:T494)</f>
        <v>4737253.5047800001</v>
      </c>
      <c r="U495" s="57">
        <f>SUBTOTAL(9,U485:U494)</f>
        <v>13683256</v>
      </c>
      <c r="V495" s="43"/>
      <c r="W495" s="61">
        <f t="shared" ref="W495:AB495" si="368">SUBTOTAL(9,W485:W494)</f>
        <v>13683256</v>
      </c>
      <c r="X495" s="62">
        <f t="shared" si="368"/>
        <v>1</v>
      </c>
      <c r="Y495" s="61">
        <f t="shared" si="368"/>
        <v>15627</v>
      </c>
      <c r="Z495" s="62">
        <f t="shared" si="368"/>
        <v>1</v>
      </c>
      <c r="AA495" s="63">
        <f t="shared" si="368"/>
        <v>0.99999999999999989</v>
      </c>
      <c r="AB495" s="64">
        <f t="shared" si="368"/>
        <v>100.01</v>
      </c>
      <c r="AC495" s="36">
        <v>486</v>
      </c>
      <c r="AD495" s="47" t="e">
        <f>VLOOKUP(B495,#REF!,3,FALSE)</f>
        <v>#REF!</v>
      </c>
      <c r="AE495" s="2" t="e">
        <f t="shared" si="364"/>
        <v>#REF!</v>
      </c>
    </row>
    <row r="496" spans="1:31" ht="13.5" thickBot="1" x14ac:dyDescent="0.25">
      <c r="A496" s="25">
        <v>34</v>
      </c>
      <c r="B496" s="51"/>
      <c r="C496" s="52"/>
      <c r="D496" s="53"/>
      <c r="E496" s="54">
        <f>COUNTIF(E485:E494,"&gt;0.0")</f>
        <v>8</v>
      </c>
      <c r="F496" s="55"/>
      <c r="G496" s="56"/>
      <c r="H496" s="55"/>
      <c r="I496" s="56"/>
      <c r="J496" s="57"/>
      <c r="K496" s="58"/>
      <c r="L496" s="59"/>
      <c r="M496" s="58"/>
      <c r="N496" s="59"/>
      <c r="O496" s="57"/>
      <c r="P496" s="57"/>
      <c r="Q496" s="60"/>
      <c r="R496" s="57"/>
      <c r="S496" s="60"/>
      <c r="T496" s="57"/>
      <c r="U496" s="42"/>
      <c r="V496" s="43"/>
      <c r="W496" s="44"/>
      <c r="X496" s="45"/>
      <c r="Y496" s="44"/>
      <c r="Z496" s="45"/>
      <c r="AA496" s="46"/>
      <c r="AB496" s="183"/>
      <c r="AC496" s="36">
        <v>487</v>
      </c>
      <c r="AD496" s="47"/>
    </row>
    <row r="497" spans="1:31" ht="15.75" thickBot="1" x14ac:dyDescent="0.3">
      <c r="A497" s="25">
        <v>35</v>
      </c>
      <c r="B497" s="78" t="s">
        <v>864</v>
      </c>
      <c r="C497" s="72"/>
      <c r="D497" s="28"/>
      <c r="E497" s="69"/>
      <c r="F497" s="41"/>
      <c r="G497" s="90"/>
      <c r="H497" s="41"/>
      <c r="I497" s="90"/>
      <c r="J497" s="41"/>
      <c r="K497" s="41"/>
      <c r="L497" s="90"/>
      <c r="M497" s="41"/>
      <c r="N497" s="90"/>
      <c r="O497" s="41"/>
      <c r="P497" s="41"/>
      <c r="Q497" s="90"/>
      <c r="R497" s="41"/>
      <c r="S497" s="90"/>
      <c r="T497" s="41"/>
      <c r="U497" s="42"/>
      <c r="V497" s="43"/>
      <c r="W497" s="33"/>
      <c r="X497" s="34"/>
      <c r="Y497" s="33"/>
      <c r="Z497" s="34"/>
      <c r="AA497" s="35"/>
      <c r="AB497" s="184">
        <v>100</v>
      </c>
      <c r="AC497" s="36">
        <v>488</v>
      </c>
      <c r="AD497" s="47"/>
    </row>
    <row r="498" spans="1:31" x14ac:dyDescent="0.2">
      <c r="A498" s="25">
        <v>35</v>
      </c>
      <c r="B498" s="38" t="s">
        <v>865</v>
      </c>
      <c r="C498" s="72" t="s">
        <v>866</v>
      </c>
      <c r="D498" s="28">
        <v>4337</v>
      </c>
      <c r="E498" s="69">
        <v>35339</v>
      </c>
      <c r="F498" s="41">
        <v>66706977</v>
      </c>
      <c r="G498" s="90">
        <v>13.48241</v>
      </c>
      <c r="H498" s="41">
        <v>1016089</v>
      </c>
      <c r="I498" s="90">
        <v>3.0037500000000001</v>
      </c>
      <c r="J498" s="41">
        <f t="shared" ref="J498:J503" si="369">ROUND((+F498*G498+H498*I498)/1000,0)</f>
        <v>902423</v>
      </c>
      <c r="K498" s="41">
        <v>68537396</v>
      </c>
      <c r="L498" s="90">
        <v>13.693239999999999</v>
      </c>
      <c r="M498" s="41">
        <v>1036810</v>
      </c>
      <c r="N498" s="90">
        <v>3.0037500000000001</v>
      </c>
      <c r="O498" s="41">
        <f>ROUND((+K498*L498+M498*N498)/1000,5)</f>
        <v>941613.33044000005</v>
      </c>
      <c r="P498" s="41">
        <v>71379001</v>
      </c>
      <c r="Q498" s="90">
        <v>14.08304</v>
      </c>
      <c r="R498" s="41">
        <v>1073948</v>
      </c>
      <c r="S498" s="90">
        <v>3.0029400000000002</v>
      </c>
      <c r="T498" s="41">
        <f>ROUND((+P498*Q498+R498*S498)/1000,5)</f>
        <v>1008458.32765</v>
      </c>
      <c r="U498" s="42">
        <f t="shared" ref="U498:U508" si="370">ROUND(+T498+O498+J498,0)</f>
        <v>2852495</v>
      </c>
      <c r="V498" s="43" t="s">
        <v>37</v>
      </c>
      <c r="W498" s="44">
        <f t="shared" ref="W498:W508" si="371">IF(V498="yes",U498,"")</f>
        <v>2852495</v>
      </c>
      <c r="X498" s="45">
        <f t="shared" ref="X498:X508" si="372">IF(V498="yes",W498/W$509,0)</f>
        <v>0.22704586191177806</v>
      </c>
      <c r="Y498" s="44">
        <f t="shared" ref="Y498:Y508" si="373">IF(V498="yes",D498,"")</f>
        <v>4337</v>
      </c>
      <c r="Z498" s="45">
        <f t="shared" ref="Z498:Z508" si="374">IF(V498="yes",Y498/Y$509,0)</f>
        <v>0.43452559863741108</v>
      </c>
      <c r="AA498" s="46">
        <f t="shared" ref="AA498:AA508" si="375">(X498*0.25+Z498*0.75)</f>
        <v>0.38265566445600285</v>
      </c>
      <c r="AB498" s="183">
        <f>ROUND(+AA498*$AB$497,2)</f>
        <v>38.270000000000003</v>
      </c>
      <c r="AC498" s="36">
        <v>489</v>
      </c>
      <c r="AD498" s="47" t="e">
        <f>VLOOKUP(B498,#REF!,3,FALSE)</f>
        <v>#REF!</v>
      </c>
      <c r="AE498" s="2" t="e">
        <f t="shared" ref="AE498:AE509" si="376">EXACT(D498,AD498)</f>
        <v>#REF!</v>
      </c>
    </row>
    <row r="499" spans="1:31" x14ac:dyDescent="0.2">
      <c r="A499" s="25">
        <v>35</v>
      </c>
      <c r="B499" s="38" t="s">
        <v>867</v>
      </c>
      <c r="C499" s="89" t="s">
        <v>868</v>
      </c>
      <c r="D499" s="49">
        <v>38</v>
      </c>
      <c r="E499" s="69"/>
      <c r="F499" s="41">
        <v>0</v>
      </c>
      <c r="G499" s="90"/>
      <c r="H499" s="41">
        <v>0</v>
      </c>
      <c r="I499" s="90"/>
      <c r="J499" s="41">
        <f t="shared" si="369"/>
        <v>0</v>
      </c>
      <c r="K499" s="41">
        <v>0</v>
      </c>
      <c r="L499" s="90"/>
      <c r="M499" s="41">
        <v>0</v>
      </c>
      <c r="N499" s="90"/>
      <c r="O499" s="41">
        <f>ROUND((+K499*L499+M499*N499)/1000,0)</f>
        <v>0</v>
      </c>
      <c r="P499" s="41">
        <v>0</v>
      </c>
      <c r="Q499" s="90"/>
      <c r="R499" s="41">
        <v>0</v>
      </c>
      <c r="S499" s="90"/>
      <c r="T499" s="41">
        <f>ROUND((+P499*Q499+R499*S499)/1000,0)</f>
        <v>0</v>
      </c>
      <c r="U499" s="42">
        <f t="shared" si="370"/>
        <v>0</v>
      </c>
      <c r="V499" s="43" t="s">
        <v>154</v>
      </c>
      <c r="W499" s="44" t="str">
        <f t="shared" si="371"/>
        <v/>
      </c>
      <c r="X499" s="45">
        <f t="shared" si="372"/>
        <v>0</v>
      </c>
      <c r="Y499" s="44" t="str">
        <f t="shared" si="373"/>
        <v/>
      </c>
      <c r="Z499" s="45">
        <f t="shared" si="374"/>
        <v>0</v>
      </c>
      <c r="AA499" s="46">
        <f t="shared" si="375"/>
        <v>0</v>
      </c>
      <c r="AB499" s="183">
        <f t="shared" ref="AB499:AB508" si="377">ROUND(+AA499*$AB$497,2)</f>
        <v>0</v>
      </c>
      <c r="AC499" s="36">
        <v>490</v>
      </c>
      <c r="AD499" s="47" t="e">
        <f>VLOOKUP(B499,#REF!,3,FALSE)</f>
        <v>#REF!</v>
      </c>
      <c r="AE499" s="2" t="e">
        <f t="shared" si="376"/>
        <v>#REF!</v>
      </c>
    </row>
    <row r="500" spans="1:31" x14ac:dyDescent="0.2">
      <c r="A500" s="25">
        <v>35</v>
      </c>
      <c r="B500" s="38" t="s">
        <v>869</v>
      </c>
      <c r="C500" s="72" t="s">
        <v>870</v>
      </c>
      <c r="D500" s="28">
        <v>1130</v>
      </c>
      <c r="E500" s="69">
        <v>34973</v>
      </c>
      <c r="F500" s="41">
        <v>18602195</v>
      </c>
      <c r="G500" s="90">
        <v>7.7032299999999996</v>
      </c>
      <c r="H500" s="41">
        <v>2133046</v>
      </c>
      <c r="I500" s="90">
        <v>3.0032199999999998</v>
      </c>
      <c r="J500" s="41">
        <f t="shared" si="369"/>
        <v>149703</v>
      </c>
      <c r="K500" s="41">
        <v>19309421</v>
      </c>
      <c r="L500" s="90">
        <v>8.2166999999999994</v>
      </c>
      <c r="M500" s="41">
        <v>2191237</v>
      </c>
      <c r="N500" s="90">
        <v>3.0037500000000001</v>
      </c>
      <c r="O500" s="41">
        <f>ROUND((+K500*L500+M500*N500)/1000,5)</f>
        <v>165241.64767000001</v>
      </c>
      <c r="P500" s="41">
        <v>20487130</v>
      </c>
      <c r="Q500" s="90">
        <v>7.9193100000000003</v>
      </c>
      <c r="R500" s="41">
        <v>2279787</v>
      </c>
      <c r="S500" s="90">
        <v>3.0037500000000001</v>
      </c>
      <c r="T500" s="41">
        <f>ROUND((+P500*Q500+R500*S500)/1000,5)</f>
        <v>169091.84367999999</v>
      </c>
      <c r="U500" s="42">
        <f t="shared" si="370"/>
        <v>484036</v>
      </c>
      <c r="V500" s="43" t="s">
        <v>37</v>
      </c>
      <c r="W500" s="44">
        <f t="shared" si="371"/>
        <v>484036</v>
      </c>
      <c r="X500" s="45">
        <f t="shared" si="372"/>
        <v>3.8527103751743438E-2</v>
      </c>
      <c r="Y500" s="44">
        <f t="shared" si="373"/>
        <v>1130</v>
      </c>
      <c r="Z500" s="45">
        <f t="shared" si="374"/>
        <v>0.11321510870654243</v>
      </c>
      <c r="AA500" s="46">
        <f t="shared" si="375"/>
        <v>9.4543107467842682E-2</v>
      </c>
      <c r="AB500" s="183">
        <f t="shared" si="377"/>
        <v>9.4499999999999993</v>
      </c>
      <c r="AC500" s="36">
        <v>491</v>
      </c>
      <c r="AD500" s="47" t="e">
        <f>VLOOKUP(B500,#REF!,3,FALSE)</f>
        <v>#REF!</v>
      </c>
      <c r="AE500" s="2" t="e">
        <f t="shared" si="376"/>
        <v>#REF!</v>
      </c>
    </row>
    <row r="501" spans="1:31" x14ac:dyDescent="0.2">
      <c r="A501" s="25">
        <v>35</v>
      </c>
      <c r="B501" s="38" t="s">
        <v>871</v>
      </c>
      <c r="C501" s="73" t="s">
        <v>872</v>
      </c>
      <c r="D501" s="28">
        <v>44</v>
      </c>
      <c r="E501" s="69">
        <v>34973</v>
      </c>
      <c r="F501" s="41">
        <v>0</v>
      </c>
      <c r="G501" s="90">
        <v>0</v>
      </c>
      <c r="H501" s="41">
        <v>0</v>
      </c>
      <c r="I501" s="90">
        <v>0</v>
      </c>
      <c r="J501" s="41">
        <f t="shared" si="369"/>
        <v>0</v>
      </c>
      <c r="K501" s="41">
        <v>0</v>
      </c>
      <c r="L501" s="90">
        <v>0</v>
      </c>
      <c r="M501" s="41">
        <v>0</v>
      </c>
      <c r="N501" s="90">
        <v>0</v>
      </c>
      <c r="O501" s="41">
        <f>ROUND((+K501*L501+M501*N501)/1000,0)</f>
        <v>0</v>
      </c>
      <c r="P501" s="41">
        <v>0</v>
      </c>
      <c r="Q501" s="90">
        <v>0</v>
      </c>
      <c r="R501" s="41">
        <v>0</v>
      </c>
      <c r="S501" s="90">
        <v>0</v>
      </c>
      <c r="T501" s="41">
        <f>ROUND((+P501*Q501+R501*S501)/1000,0)</f>
        <v>0</v>
      </c>
      <c r="U501" s="42">
        <f t="shared" si="370"/>
        <v>0</v>
      </c>
      <c r="V501" s="43" t="s">
        <v>37</v>
      </c>
      <c r="W501" s="44">
        <f t="shared" si="371"/>
        <v>0</v>
      </c>
      <c r="X501" s="45">
        <f t="shared" si="372"/>
        <v>0</v>
      </c>
      <c r="Y501" s="44">
        <f t="shared" si="373"/>
        <v>44</v>
      </c>
      <c r="Z501" s="45">
        <f t="shared" si="374"/>
        <v>4.4083759142370506E-3</v>
      </c>
      <c r="AA501" s="46">
        <f t="shared" si="375"/>
        <v>3.3062819356777882E-3</v>
      </c>
      <c r="AB501" s="183">
        <f t="shared" si="377"/>
        <v>0.33</v>
      </c>
      <c r="AC501" s="36">
        <v>492</v>
      </c>
      <c r="AD501" s="47" t="e">
        <f>VLOOKUP(B501,#REF!,3,FALSE)</f>
        <v>#REF!</v>
      </c>
      <c r="AE501" s="2" t="e">
        <f t="shared" si="376"/>
        <v>#REF!</v>
      </c>
    </row>
    <row r="502" spans="1:31" x14ac:dyDescent="0.2">
      <c r="A502" s="25">
        <v>35</v>
      </c>
      <c r="B502" s="38" t="s">
        <v>873</v>
      </c>
      <c r="C502" s="72" t="s">
        <v>874</v>
      </c>
      <c r="D502" s="28">
        <v>164</v>
      </c>
      <c r="E502" s="69">
        <v>36892</v>
      </c>
      <c r="F502" s="41">
        <v>2568054</v>
      </c>
      <c r="G502" s="90">
        <v>3.2791299999999999</v>
      </c>
      <c r="H502" s="41">
        <v>2243581</v>
      </c>
      <c r="I502" s="90">
        <v>1.99993</v>
      </c>
      <c r="J502" s="41">
        <f t="shared" si="369"/>
        <v>12908</v>
      </c>
      <c r="K502" s="41">
        <v>2621834</v>
      </c>
      <c r="L502" s="90">
        <v>2.8849999999999998</v>
      </c>
      <c r="M502" s="41">
        <v>2341183</v>
      </c>
      <c r="N502" s="90">
        <v>2.5001799999999998</v>
      </c>
      <c r="O502" s="41">
        <f>ROUND((+K502*L502+M502*N502)/1000,0)</f>
        <v>13417</v>
      </c>
      <c r="P502" s="41">
        <v>2792904</v>
      </c>
      <c r="Q502" s="90">
        <v>2.3853300000000002</v>
      </c>
      <c r="R502" s="41">
        <v>2435578</v>
      </c>
      <c r="S502" s="90">
        <v>1.9999400000000001</v>
      </c>
      <c r="T502" s="41">
        <f>ROUND((+P502*Q502+R502*S502)/1000,0)</f>
        <v>11533</v>
      </c>
      <c r="U502" s="42">
        <f t="shared" si="370"/>
        <v>37858</v>
      </c>
      <c r="V502" s="43" t="s">
        <v>37</v>
      </c>
      <c r="W502" s="44">
        <f t="shared" si="371"/>
        <v>37858</v>
      </c>
      <c r="X502" s="45">
        <f t="shared" si="372"/>
        <v>3.0133277149499275E-3</v>
      </c>
      <c r="Y502" s="44">
        <f t="shared" si="373"/>
        <v>164</v>
      </c>
      <c r="Z502" s="45">
        <f t="shared" si="374"/>
        <v>1.6431219316701735E-2</v>
      </c>
      <c r="AA502" s="46">
        <f t="shared" si="375"/>
        <v>1.3076746416263784E-2</v>
      </c>
      <c r="AB502" s="183">
        <f t="shared" si="377"/>
        <v>1.31</v>
      </c>
      <c r="AC502" s="36">
        <v>493</v>
      </c>
      <c r="AD502" s="47" t="e">
        <f>VLOOKUP(B502,#REF!,3,FALSE)</f>
        <v>#REF!</v>
      </c>
      <c r="AE502" s="2" t="e">
        <f t="shared" si="376"/>
        <v>#REF!</v>
      </c>
    </row>
    <row r="503" spans="1:31" x14ac:dyDescent="0.2">
      <c r="A503" s="25">
        <v>35</v>
      </c>
      <c r="B503" s="38" t="s">
        <v>875</v>
      </c>
      <c r="C503" s="79" t="s">
        <v>876</v>
      </c>
      <c r="D503" s="28">
        <v>219</v>
      </c>
      <c r="E503" s="69">
        <v>34973</v>
      </c>
      <c r="F503" s="41">
        <v>3352117</v>
      </c>
      <c r="G503" s="90">
        <v>8.0933899999999994</v>
      </c>
      <c r="H503" s="41">
        <v>1139610</v>
      </c>
      <c r="I503" s="90">
        <v>3.00366</v>
      </c>
      <c r="J503" s="41">
        <f t="shared" si="369"/>
        <v>30553</v>
      </c>
      <c r="K503" s="41">
        <v>3497716</v>
      </c>
      <c r="L503" s="90">
        <v>8.3380200000000002</v>
      </c>
      <c r="M503" s="41">
        <v>1198175</v>
      </c>
      <c r="N503" s="90">
        <v>3.00373</v>
      </c>
      <c r="O503" s="41">
        <f>ROUND((+K503*L503+M503*N503)/1000,0)</f>
        <v>32763</v>
      </c>
      <c r="P503" s="41">
        <v>3616298</v>
      </c>
      <c r="Q503" s="90">
        <v>8.3206699999999998</v>
      </c>
      <c r="R503" s="41">
        <v>1246580</v>
      </c>
      <c r="S503" s="90">
        <v>3.0034200000000002</v>
      </c>
      <c r="T503" s="41">
        <f>ROUND((+P503*Q503+R503*S503)/1000,0)</f>
        <v>33834</v>
      </c>
      <c r="U503" s="42">
        <f t="shared" si="370"/>
        <v>97150</v>
      </c>
      <c r="V503" s="43" t="s">
        <v>37</v>
      </c>
      <c r="W503" s="44">
        <f t="shared" si="371"/>
        <v>97150</v>
      </c>
      <c r="X503" s="45">
        <f t="shared" si="372"/>
        <v>7.7327060993022737E-3</v>
      </c>
      <c r="Y503" s="44">
        <f t="shared" si="373"/>
        <v>219</v>
      </c>
      <c r="Z503" s="45">
        <f t="shared" si="374"/>
        <v>2.1941689209498048E-2</v>
      </c>
      <c r="AA503" s="46">
        <f t="shared" si="375"/>
        <v>1.8389443431949107E-2</v>
      </c>
      <c r="AB503" s="183">
        <f t="shared" si="377"/>
        <v>1.84</v>
      </c>
      <c r="AC503" s="36">
        <v>494</v>
      </c>
      <c r="AD503" s="47" t="e">
        <f>VLOOKUP(B503,#REF!,3,FALSE)</f>
        <v>#REF!</v>
      </c>
      <c r="AE503" s="2" t="e">
        <f t="shared" si="376"/>
        <v>#REF!</v>
      </c>
    </row>
    <row r="504" spans="1:31" x14ac:dyDescent="0.2">
      <c r="A504" s="25">
        <v>35</v>
      </c>
      <c r="B504" s="38" t="s">
        <v>877</v>
      </c>
      <c r="C504" s="72" t="s">
        <v>878</v>
      </c>
      <c r="D504" s="28">
        <v>136</v>
      </c>
      <c r="E504" s="69">
        <v>34973</v>
      </c>
      <c r="F504" s="41">
        <v>2227896</v>
      </c>
      <c r="G504" s="90">
        <v>8.3327600000000004</v>
      </c>
      <c r="H504" s="41">
        <v>134745</v>
      </c>
      <c r="I504" s="90">
        <v>2.8943599999999998</v>
      </c>
      <c r="J504" s="41">
        <f>ROUND((+F504*G504+H504*I504)/1000,5)</f>
        <v>18954.523209999999</v>
      </c>
      <c r="K504" s="41">
        <v>2305001</v>
      </c>
      <c r="L504" s="90">
        <v>9.3715899999999994</v>
      </c>
      <c r="M504" s="41">
        <v>137148</v>
      </c>
      <c r="N504" s="90">
        <v>2.8436400000000002</v>
      </c>
      <c r="O504" s="41">
        <f>ROUND((+K504*L504+M504*N504)/1000,5)</f>
        <v>21991.523860000001</v>
      </c>
      <c r="P504" s="41">
        <v>2412570</v>
      </c>
      <c r="Q504" s="90">
        <v>8.9916599999999995</v>
      </c>
      <c r="R504" s="41">
        <v>142703</v>
      </c>
      <c r="S504" s="90">
        <v>2.7539699999999998</v>
      </c>
      <c r="T504" s="41">
        <f>ROUND((+P504*Q504+R504*S504)/1000,5)</f>
        <v>22086.008949999999</v>
      </c>
      <c r="U504" s="42">
        <f t="shared" si="370"/>
        <v>63032</v>
      </c>
      <c r="V504" s="43" t="s">
        <v>37</v>
      </c>
      <c r="W504" s="44">
        <f t="shared" si="371"/>
        <v>63032</v>
      </c>
      <c r="X504" s="45">
        <f t="shared" si="372"/>
        <v>5.0170656804037145E-3</v>
      </c>
      <c r="Y504" s="44">
        <f t="shared" si="373"/>
        <v>136</v>
      </c>
      <c r="Z504" s="45">
        <f t="shared" si="374"/>
        <v>1.3625889189459974E-2</v>
      </c>
      <c r="AA504" s="46">
        <f t="shared" si="375"/>
        <v>1.1473683312195908E-2</v>
      </c>
      <c r="AB504" s="183">
        <f t="shared" si="377"/>
        <v>1.1499999999999999</v>
      </c>
      <c r="AC504" s="36">
        <v>495</v>
      </c>
      <c r="AD504" s="47" t="e">
        <f>VLOOKUP(B504,#REF!,3,FALSE)</f>
        <v>#REF!</v>
      </c>
      <c r="AE504" s="2" t="e">
        <f t="shared" si="376"/>
        <v>#REF!</v>
      </c>
    </row>
    <row r="505" spans="1:31" x14ac:dyDescent="0.2">
      <c r="A505" s="25">
        <v>35</v>
      </c>
      <c r="B505" s="38" t="s">
        <v>879</v>
      </c>
      <c r="C505" s="72" t="s">
        <v>880</v>
      </c>
      <c r="D505" s="28">
        <v>82</v>
      </c>
      <c r="E505" s="69">
        <v>34973</v>
      </c>
      <c r="F505" s="41">
        <v>1546857</v>
      </c>
      <c r="G505" s="90">
        <v>7.7186500000000002</v>
      </c>
      <c r="H505" s="41">
        <v>52041</v>
      </c>
      <c r="I505" s="90">
        <v>2.9784199999999998</v>
      </c>
      <c r="J505" s="41">
        <f>ROUND((+F505*G505+H505*I505)/1000,0)</f>
        <v>12095</v>
      </c>
      <c r="K505" s="41">
        <v>1520008</v>
      </c>
      <c r="L505" s="90">
        <v>9.1546000000000003</v>
      </c>
      <c r="M505" s="41">
        <v>51869</v>
      </c>
      <c r="N505" s="90">
        <v>3.0037500000000001</v>
      </c>
      <c r="O505" s="41">
        <f>ROUND((+K505*L505+M505*N505)/1000,0)</f>
        <v>14071</v>
      </c>
      <c r="P505" s="41">
        <v>1597462</v>
      </c>
      <c r="Q505" s="90">
        <v>8.9285399999999999</v>
      </c>
      <c r="R505" s="41">
        <v>54043</v>
      </c>
      <c r="S505" s="90">
        <v>2.9976099999999999</v>
      </c>
      <c r="T505" s="41">
        <f>ROUND((+P505*Q505+R505*S505)/1000,0)</f>
        <v>14425</v>
      </c>
      <c r="U505" s="42">
        <f t="shared" si="370"/>
        <v>40591</v>
      </c>
      <c r="V505" s="43" t="s">
        <v>37</v>
      </c>
      <c r="W505" s="44">
        <f t="shared" si="371"/>
        <v>40591</v>
      </c>
      <c r="X505" s="45">
        <f t="shared" si="372"/>
        <v>3.2308623085617969E-3</v>
      </c>
      <c r="Y505" s="44">
        <f t="shared" si="373"/>
        <v>82</v>
      </c>
      <c r="Z505" s="45">
        <f t="shared" si="374"/>
        <v>8.2156096583508673E-3</v>
      </c>
      <c r="AA505" s="46">
        <f t="shared" si="375"/>
        <v>6.9694228209035997E-3</v>
      </c>
      <c r="AB505" s="183">
        <f t="shared" si="377"/>
        <v>0.7</v>
      </c>
      <c r="AC505" s="36">
        <v>496</v>
      </c>
      <c r="AD505" s="47" t="e">
        <f>VLOOKUP(B505,#REF!,3,FALSE)</f>
        <v>#REF!</v>
      </c>
      <c r="AE505" s="2" t="e">
        <f t="shared" si="376"/>
        <v>#REF!</v>
      </c>
    </row>
    <row r="506" spans="1:31" x14ac:dyDescent="0.2">
      <c r="A506" s="25">
        <v>35</v>
      </c>
      <c r="B506" s="38" t="s">
        <v>881</v>
      </c>
      <c r="C506" s="72" t="s">
        <v>882</v>
      </c>
      <c r="D506" s="28">
        <v>477</v>
      </c>
      <c r="E506" s="69">
        <v>34973</v>
      </c>
      <c r="F506" s="41">
        <v>6713562</v>
      </c>
      <c r="G506" s="90">
        <v>8.0971899999999994</v>
      </c>
      <c r="H506" s="41">
        <v>1316398</v>
      </c>
      <c r="I506" s="90">
        <v>2.9626299999999999</v>
      </c>
      <c r="J506" s="41">
        <f>ROUND((+F506*G506+H506*I506)/1000,0)</f>
        <v>58261</v>
      </c>
      <c r="K506" s="41">
        <v>7051076</v>
      </c>
      <c r="L506" s="90">
        <v>8.66601</v>
      </c>
      <c r="M506" s="41">
        <v>1307482</v>
      </c>
      <c r="N506" s="90">
        <v>2.3832100000000001</v>
      </c>
      <c r="O506" s="41">
        <f>ROUND((+K506*L506+M506*N506)/1000,0)</f>
        <v>64221</v>
      </c>
      <c r="P506" s="41">
        <v>7382058</v>
      </c>
      <c r="Q506" s="90">
        <v>7.6077700000000004</v>
      </c>
      <c r="R506" s="41">
        <v>1385077</v>
      </c>
      <c r="S506" s="90">
        <v>2.2995100000000002</v>
      </c>
      <c r="T506" s="41">
        <f>ROUND((+P506*Q506+R506*S506)/1000,0)</f>
        <v>59346</v>
      </c>
      <c r="U506" s="42">
        <f t="shared" si="370"/>
        <v>181828</v>
      </c>
      <c r="V506" s="43" t="s">
        <v>37</v>
      </c>
      <c r="W506" s="44">
        <f t="shared" si="371"/>
        <v>181828</v>
      </c>
      <c r="X506" s="45">
        <f t="shared" si="372"/>
        <v>1.4472696702253564E-2</v>
      </c>
      <c r="Y506" s="44">
        <f t="shared" si="373"/>
        <v>477</v>
      </c>
      <c r="Z506" s="45">
        <f t="shared" si="374"/>
        <v>4.7790802524797116E-2</v>
      </c>
      <c r="AA506" s="46">
        <f t="shared" si="375"/>
        <v>3.9461276069161229E-2</v>
      </c>
      <c r="AB506" s="183">
        <f t="shared" si="377"/>
        <v>3.95</v>
      </c>
      <c r="AC506" s="36">
        <v>497</v>
      </c>
      <c r="AD506" s="47" t="e">
        <f>VLOOKUP(B506,#REF!,3,FALSE)</f>
        <v>#REF!</v>
      </c>
      <c r="AE506" s="2" t="e">
        <f t="shared" si="376"/>
        <v>#REF!</v>
      </c>
    </row>
    <row r="507" spans="1:31" x14ac:dyDescent="0.2">
      <c r="A507" s="25">
        <v>35</v>
      </c>
      <c r="B507" s="38" t="s">
        <v>883</v>
      </c>
      <c r="C507" s="72" t="s">
        <v>884</v>
      </c>
      <c r="D507" s="28">
        <v>77</v>
      </c>
      <c r="E507" s="69">
        <v>35339</v>
      </c>
      <c r="F507" s="41">
        <v>917985</v>
      </c>
      <c r="G507" s="90">
        <v>4.6448</v>
      </c>
      <c r="H507" s="41">
        <v>333539</v>
      </c>
      <c r="I507" s="90">
        <v>0</v>
      </c>
      <c r="J507" s="41">
        <f>ROUND((+F507*G507+H507*I507)/1000,0)</f>
        <v>4264</v>
      </c>
      <c r="K507" s="41">
        <v>900778</v>
      </c>
      <c r="L507" s="90">
        <v>3.2627299999999999</v>
      </c>
      <c r="M507" s="41">
        <v>342410</v>
      </c>
      <c r="N507" s="90">
        <v>0</v>
      </c>
      <c r="O507" s="41">
        <f>ROUND((+K507*L507+M507*N507)/1000,0)</f>
        <v>2939</v>
      </c>
      <c r="P507" s="41">
        <v>975592</v>
      </c>
      <c r="Q507" s="90">
        <v>2.2130100000000001</v>
      </c>
      <c r="R507" s="41">
        <v>356110</v>
      </c>
      <c r="S507" s="90">
        <v>0</v>
      </c>
      <c r="T507" s="41">
        <f>ROUND((+P507*Q507+R507*S507)/1000,0)</f>
        <v>2159</v>
      </c>
      <c r="U507" s="42">
        <f t="shared" si="370"/>
        <v>9362</v>
      </c>
      <c r="V507" s="43" t="s">
        <v>37</v>
      </c>
      <c r="W507" s="44">
        <f t="shared" si="371"/>
        <v>9362</v>
      </c>
      <c r="X507" s="45">
        <f t="shared" si="372"/>
        <v>7.4517338653286552E-4</v>
      </c>
      <c r="Y507" s="44">
        <f t="shared" si="373"/>
        <v>77</v>
      </c>
      <c r="Z507" s="45">
        <f t="shared" si="374"/>
        <v>7.7146578499148379E-3</v>
      </c>
      <c r="AA507" s="46">
        <f t="shared" si="375"/>
        <v>5.9722867340693446E-3</v>
      </c>
      <c r="AB507" s="183">
        <f t="shared" si="377"/>
        <v>0.6</v>
      </c>
      <c r="AC507" s="36">
        <v>498</v>
      </c>
      <c r="AD507" s="47" t="e">
        <f>VLOOKUP(B507,#REF!,3,FALSE)</f>
        <v>#REF!</v>
      </c>
      <c r="AE507" s="2" t="e">
        <f t="shared" si="376"/>
        <v>#REF!</v>
      </c>
    </row>
    <row r="508" spans="1:31" x14ac:dyDescent="0.2">
      <c r="A508" s="25">
        <v>35</v>
      </c>
      <c r="B508" s="38" t="s">
        <v>885</v>
      </c>
      <c r="C508" s="39" t="s">
        <v>51</v>
      </c>
      <c r="D508" s="28">
        <v>3315</v>
      </c>
      <c r="E508" s="69">
        <v>35339</v>
      </c>
      <c r="F508" s="30"/>
      <c r="G508" s="90"/>
      <c r="H508" s="41"/>
      <c r="I508" s="90"/>
      <c r="J508" s="41">
        <v>2861341</v>
      </c>
      <c r="K508" s="41"/>
      <c r="L508" s="90"/>
      <c r="M508" s="41"/>
      <c r="N508" s="90"/>
      <c r="O508" s="41">
        <v>2925535</v>
      </c>
      <c r="P508" s="41"/>
      <c r="Q508" s="90"/>
      <c r="R508" s="41"/>
      <c r="S508" s="90"/>
      <c r="T508" s="41">
        <v>3010291</v>
      </c>
      <c r="U508" s="42">
        <f t="shared" si="370"/>
        <v>8797167</v>
      </c>
      <c r="V508" s="43" t="s">
        <v>37</v>
      </c>
      <c r="W508" s="44">
        <f t="shared" si="371"/>
        <v>8797167</v>
      </c>
      <c r="X508" s="45">
        <f t="shared" si="372"/>
        <v>0.70021520244447433</v>
      </c>
      <c r="Y508" s="44">
        <f t="shared" si="373"/>
        <v>3315</v>
      </c>
      <c r="Z508" s="45">
        <f t="shared" si="374"/>
        <v>0.33213104899308687</v>
      </c>
      <c r="AA508" s="46">
        <f t="shared" si="375"/>
        <v>0.42415208735593374</v>
      </c>
      <c r="AB508" s="183">
        <f t="shared" si="377"/>
        <v>42.42</v>
      </c>
      <c r="AC508" s="36">
        <v>499</v>
      </c>
      <c r="AD508" s="47" t="e">
        <f>VLOOKUP(B508,#REF!,3,FALSE)</f>
        <v>#REF!</v>
      </c>
      <c r="AE508" s="2" t="e">
        <f t="shared" si="376"/>
        <v>#REF!</v>
      </c>
    </row>
    <row r="509" spans="1:31" x14ac:dyDescent="0.2">
      <c r="A509" s="25">
        <v>35</v>
      </c>
      <c r="B509" s="51" t="s">
        <v>886</v>
      </c>
      <c r="C509" s="52" t="s">
        <v>887</v>
      </c>
      <c r="D509" s="71">
        <f>SUBTOTAL(9,D498:D508)</f>
        <v>10019</v>
      </c>
      <c r="E509" s="69"/>
      <c r="F509" s="55"/>
      <c r="G509" s="56"/>
      <c r="H509" s="55"/>
      <c r="I509" s="56"/>
      <c r="J509" s="57">
        <f>SUBTOTAL(9,J498:J508)</f>
        <v>4050502.5232100002</v>
      </c>
      <c r="K509" s="58"/>
      <c r="L509" s="59"/>
      <c r="M509" s="58"/>
      <c r="N509" s="59"/>
      <c r="O509" s="57">
        <f>SUBTOTAL(9,O498:O508)</f>
        <v>4181792.5019700001</v>
      </c>
      <c r="P509" s="57"/>
      <c r="Q509" s="60"/>
      <c r="R509" s="57"/>
      <c r="S509" s="60"/>
      <c r="T509" s="57">
        <f>SUBTOTAL(9,T498:T508)</f>
        <v>4331224.18028</v>
      </c>
      <c r="U509" s="57">
        <f>SUBTOTAL(9,U498:U508)</f>
        <v>12563519</v>
      </c>
      <c r="V509" s="43"/>
      <c r="W509" s="61">
        <f t="shared" ref="W509:AB509" si="378">SUBTOTAL(9,W498:W508)</f>
        <v>12563519</v>
      </c>
      <c r="X509" s="62">
        <f t="shared" si="378"/>
        <v>1</v>
      </c>
      <c r="Y509" s="61">
        <f t="shared" si="378"/>
        <v>9981</v>
      </c>
      <c r="Z509" s="62">
        <f t="shared" si="378"/>
        <v>1</v>
      </c>
      <c r="AA509" s="63">
        <f t="shared" si="378"/>
        <v>1</v>
      </c>
      <c r="AB509" s="64">
        <f t="shared" si="378"/>
        <v>100.02000000000001</v>
      </c>
      <c r="AC509" s="36">
        <v>500</v>
      </c>
      <c r="AD509" s="47" t="e">
        <f>VLOOKUP(B509,#REF!,3,FALSE)</f>
        <v>#REF!</v>
      </c>
      <c r="AE509" s="2" t="e">
        <f t="shared" si="376"/>
        <v>#REF!</v>
      </c>
    </row>
    <row r="510" spans="1:31" ht="13.5" thickBot="1" x14ac:dyDescent="0.25">
      <c r="A510" s="25">
        <v>35</v>
      </c>
      <c r="B510" s="51"/>
      <c r="C510" s="52"/>
      <c r="D510" s="53"/>
      <c r="E510" s="54">
        <f>COUNTIF(E498:E508,"&gt;0.0")</f>
        <v>10</v>
      </c>
      <c r="F510" s="55"/>
      <c r="G510" s="56"/>
      <c r="H510" s="55"/>
      <c r="I510" s="56"/>
      <c r="J510" s="57"/>
      <c r="K510" s="58"/>
      <c r="L510" s="59"/>
      <c r="M510" s="58"/>
      <c r="N510" s="59"/>
      <c r="O510" s="57"/>
      <c r="P510" s="57"/>
      <c r="Q510" s="60"/>
      <c r="R510" s="57"/>
      <c r="S510" s="60"/>
      <c r="T510" s="57"/>
      <c r="U510" s="42"/>
      <c r="V510" s="43"/>
      <c r="W510" s="44"/>
      <c r="X510" s="45"/>
      <c r="Y510" s="44"/>
      <c r="Z510" s="45"/>
      <c r="AA510" s="46"/>
      <c r="AB510" s="183"/>
      <c r="AC510" s="36">
        <v>501</v>
      </c>
      <c r="AD510" s="47"/>
    </row>
    <row r="511" spans="1:31" ht="15.75" thickBot="1" x14ac:dyDescent="0.3">
      <c r="A511" s="25">
        <v>36</v>
      </c>
      <c r="B511" s="78" t="s">
        <v>888</v>
      </c>
      <c r="C511" s="72"/>
      <c r="D511" s="28"/>
      <c r="E511" s="69"/>
      <c r="F511" s="41"/>
      <c r="G511" s="90"/>
      <c r="H511" s="41"/>
      <c r="I511" s="100"/>
      <c r="J511" s="41"/>
      <c r="K511" s="41"/>
      <c r="L511" s="90"/>
      <c r="M511" s="41"/>
      <c r="N511" s="90"/>
      <c r="O511" s="41"/>
      <c r="P511" s="41"/>
      <c r="Q511" s="90"/>
      <c r="R511" s="41"/>
      <c r="S511" s="90"/>
      <c r="T511" s="41"/>
      <c r="U511" s="42"/>
      <c r="V511" s="43"/>
      <c r="W511" s="33"/>
      <c r="X511" s="34"/>
      <c r="Y511" s="33"/>
      <c r="Z511" s="34"/>
      <c r="AA511" s="35"/>
      <c r="AB511" s="184">
        <v>100</v>
      </c>
      <c r="AC511" s="36">
        <v>502</v>
      </c>
      <c r="AD511" s="47"/>
    </row>
    <row r="512" spans="1:31" x14ac:dyDescent="0.2">
      <c r="A512" s="25">
        <v>36</v>
      </c>
      <c r="B512" s="38" t="s">
        <v>889</v>
      </c>
      <c r="C512" s="72" t="s">
        <v>890</v>
      </c>
      <c r="D512" s="28">
        <v>890</v>
      </c>
      <c r="E512" s="69">
        <v>35065</v>
      </c>
      <c r="F512" s="41">
        <v>16705932</v>
      </c>
      <c r="G512" s="90">
        <v>10.13341</v>
      </c>
      <c r="H512" s="41">
        <v>27960</v>
      </c>
      <c r="I512" s="90">
        <v>3.0037500000000001</v>
      </c>
      <c r="J512" s="41">
        <f>ROUND((+F512*G512+H512*I512)/1000,0)</f>
        <v>169372</v>
      </c>
      <c r="K512" s="41">
        <v>17141981</v>
      </c>
      <c r="L512" s="90">
        <v>11.889570000000001</v>
      </c>
      <c r="M512" s="41">
        <v>30605</v>
      </c>
      <c r="N512" s="90">
        <v>3.0037500000000001</v>
      </c>
      <c r="O512" s="41">
        <f>ROUND((+K512*L512+M512*N512)/1000,0)</f>
        <v>203903</v>
      </c>
      <c r="P512" s="41">
        <v>28787542</v>
      </c>
      <c r="Q512" s="90">
        <v>8.7719400000000007</v>
      </c>
      <c r="R512" s="41">
        <v>31852</v>
      </c>
      <c r="S512" s="90">
        <v>3.0037500000000001</v>
      </c>
      <c r="T512" s="41">
        <f>ROUND((+P512*Q512+R512*S512)/1000,0)</f>
        <v>252618</v>
      </c>
      <c r="U512" s="42">
        <f t="shared" ref="U512:U521" si="379">ROUND(+T512+O512+J512,0)</f>
        <v>625893</v>
      </c>
      <c r="V512" s="43" t="s">
        <v>37</v>
      </c>
      <c r="W512" s="44">
        <f t="shared" ref="W512:W521" si="380">IF(V512="yes",U512,"")</f>
        <v>625893</v>
      </c>
      <c r="X512" s="45">
        <f t="shared" ref="X512:X521" si="381">IF(V512="yes",W512/W$522,0)</f>
        <v>7.6641016516880933E-2</v>
      </c>
      <c r="Y512" s="44">
        <f t="shared" ref="Y512:Y521" si="382">IF(V512="yes",D512,"")</f>
        <v>890</v>
      </c>
      <c r="Z512" s="45">
        <f t="shared" ref="Z512:Z521" si="383">IF(V512="yes",Y512/Y$522,0)</f>
        <v>0.13474640423921272</v>
      </c>
      <c r="AA512" s="46">
        <f t="shared" ref="AA512:AA521" si="384">(X512*0.25+Z512*0.75)</f>
        <v>0.12022005730862978</v>
      </c>
      <c r="AB512" s="183">
        <f>ROUND(+AA512*$AB$511,3)</f>
        <v>12.022</v>
      </c>
      <c r="AC512" s="36">
        <v>503</v>
      </c>
      <c r="AD512" s="47" t="e">
        <f>VLOOKUP(B512,#REF!,3,FALSE)</f>
        <v>#REF!</v>
      </c>
      <c r="AE512" s="2" t="e">
        <f t="shared" ref="AE512:AE522" si="385">EXACT(D512,AD512)</f>
        <v>#REF!</v>
      </c>
    </row>
    <row r="513" spans="1:31" x14ac:dyDescent="0.2">
      <c r="A513" s="25">
        <v>36</v>
      </c>
      <c r="B513" s="38" t="s">
        <v>891</v>
      </c>
      <c r="C513" s="72" t="s">
        <v>892</v>
      </c>
      <c r="D513" s="28">
        <v>1070</v>
      </c>
      <c r="E513" s="69">
        <v>35065</v>
      </c>
      <c r="F513" s="41">
        <v>12212422</v>
      </c>
      <c r="G513" s="90">
        <v>11.50751</v>
      </c>
      <c r="H513" s="41">
        <v>149605</v>
      </c>
      <c r="I513" s="90">
        <v>3.0012400000000001</v>
      </c>
      <c r="J513" s="41">
        <f>ROUND((+F513*G513+H513*I513)/1000,5)</f>
        <v>140983.56880000001</v>
      </c>
      <c r="K513" s="41">
        <v>12227216</v>
      </c>
      <c r="L513" s="90">
        <v>11.88167</v>
      </c>
      <c r="M513" s="41">
        <v>170181</v>
      </c>
      <c r="N513" s="90">
        <v>3.0026799999999998</v>
      </c>
      <c r="O513" s="41">
        <f>ROUND((+K513*L513+M513*N513)/1000,5)</f>
        <v>145790.74462000001</v>
      </c>
      <c r="P513" s="41">
        <v>13779011</v>
      </c>
      <c r="Q513" s="90">
        <v>11.29312</v>
      </c>
      <c r="R513" s="41">
        <v>177082</v>
      </c>
      <c r="S513" s="90">
        <v>3.0037500000000001</v>
      </c>
      <c r="T513" s="41">
        <f>ROUND((+P513*Q513+R513*S513)/1000,5)</f>
        <v>156139.93476</v>
      </c>
      <c r="U513" s="42">
        <f t="shared" si="379"/>
        <v>442914</v>
      </c>
      <c r="V513" s="43" t="s">
        <v>37</v>
      </c>
      <c r="W513" s="44">
        <f t="shared" si="380"/>
        <v>442914</v>
      </c>
      <c r="X513" s="45">
        <f t="shared" si="381"/>
        <v>5.4235115570165825E-2</v>
      </c>
      <c r="Y513" s="44">
        <f t="shared" si="382"/>
        <v>1070</v>
      </c>
      <c r="Z513" s="45">
        <f t="shared" si="383"/>
        <v>0.16199848599545799</v>
      </c>
      <c r="AA513" s="46">
        <f t="shared" si="384"/>
        <v>0.13505764338913495</v>
      </c>
      <c r="AB513" s="183">
        <f t="shared" ref="AB513:AB521" si="386">ROUND(+AA513*$AB$511,3)</f>
        <v>13.506</v>
      </c>
      <c r="AC513" s="36">
        <v>504</v>
      </c>
      <c r="AD513" s="47" t="e">
        <f>VLOOKUP(B513,#REF!,3,FALSE)</f>
        <v>#REF!</v>
      </c>
      <c r="AE513" s="2" t="e">
        <f t="shared" si="385"/>
        <v>#REF!</v>
      </c>
    </row>
    <row r="514" spans="1:31" x14ac:dyDescent="0.2">
      <c r="A514" s="25">
        <v>36</v>
      </c>
      <c r="B514" s="38" t="s">
        <v>893</v>
      </c>
      <c r="C514" s="73" t="s">
        <v>894</v>
      </c>
      <c r="D514" s="28">
        <v>928</v>
      </c>
      <c r="E514" s="69">
        <v>35065</v>
      </c>
      <c r="F514" s="41">
        <v>8050615</v>
      </c>
      <c r="G514" s="90">
        <v>10.980259999999999</v>
      </c>
      <c r="H514" s="41">
        <v>271968</v>
      </c>
      <c r="I514" s="90">
        <v>3.0037500000000001</v>
      </c>
      <c r="J514" s="41">
        <f t="shared" ref="J514:J520" si="387">ROUND((+F514*G514+H514*I514)/1000,0)</f>
        <v>89215</v>
      </c>
      <c r="K514" s="41">
        <v>8695843</v>
      </c>
      <c r="L514" s="90">
        <v>10.22251</v>
      </c>
      <c r="M514" s="41">
        <v>301902</v>
      </c>
      <c r="N514" s="90">
        <v>2.9976600000000002</v>
      </c>
      <c r="O514" s="41">
        <f t="shared" ref="O514:O520" si="388">ROUND((+K514*L514+M514*N514)/1000,0)</f>
        <v>89798</v>
      </c>
      <c r="P514" s="41">
        <v>9893021</v>
      </c>
      <c r="Q514" s="90">
        <v>10.30772</v>
      </c>
      <c r="R514" s="41">
        <v>314169</v>
      </c>
      <c r="S514" s="90">
        <v>3.0037500000000001</v>
      </c>
      <c r="T514" s="41">
        <f t="shared" ref="T514:T520" si="389">ROUND((+P514*Q514+R514*S514)/1000,0)</f>
        <v>102918</v>
      </c>
      <c r="U514" s="42">
        <f t="shared" si="379"/>
        <v>281931</v>
      </c>
      <c r="V514" s="43" t="s">
        <v>37</v>
      </c>
      <c r="W514" s="44">
        <f t="shared" si="380"/>
        <v>281931</v>
      </c>
      <c r="X514" s="45">
        <f t="shared" si="381"/>
        <v>3.4522639536822997E-2</v>
      </c>
      <c r="Y514" s="44">
        <f t="shared" si="382"/>
        <v>928</v>
      </c>
      <c r="Z514" s="45">
        <f t="shared" si="383"/>
        <v>0.1404996214988645</v>
      </c>
      <c r="AA514" s="46">
        <f t="shared" si="384"/>
        <v>0.11400537600835411</v>
      </c>
      <c r="AB514" s="183">
        <f t="shared" si="386"/>
        <v>11.401</v>
      </c>
      <c r="AC514" s="36">
        <v>505</v>
      </c>
      <c r="AD514" s="47" t="e">
        <f>VLOOKUP(B514,#REF!,3,FALSE)</f>
        <v>#REF!</v>
      </c>
      <c r="AE514" s="2" t="e">
        <f t="shared" si="385"/>
        <v>#REF!</v>
      </c>
    </row>
    <row r="515" spans="1:31" x14ac:dyDescent="0.2">
      <c r="A515" s="25">
        <v>36</v>
      </c>
      <c r="B515" s="38" t="s">
        <v>895</v>
      </c>
      <c r="C515" s="72" t="s">
        <v>896</v>
      </c>
      <c r="D515" s="28">
        <v>490</v>
      </c>
      <c r="E515" s="69">
        <v>35065</v>
      </c>
      <c r="F515" s="41">
        <v>5582279</v>
      </c>
      <c r="G515" s="90">
        <v>10.851380000000001</v>
      </c>
      <c r="H515" s="41">
        <v>20840</v>
      </c>
      <c r="I515" s="90">
        <v>0</v>
      </c>
      <c r="J515" s="41">
        <f t="shared" si="387"/>
        <v>60575</v>
      </c>
      <c r="K515" s="41">
        <v>5315697</v>
      </c>
      <c r="L515" s="90">
        <v>10.958679999999999</v>
      </c>
      <c r="M515" s="41">
        <v>22812</v>
      </c>
      <c r="N515" s="90">
        <v>0</v>
      </c>
      <c r="O515" s="41">
        <f t="shared" si="388"/>
        <v>58253</v>
      </c>
      <c r="P515" s="41">
        <v>6145250</v>
      </c>
      <c r="Q515" s="90">
        <v>9.5775699999999997</v>
      </c>
      <c r="R515" s="41">
        <v>23732</v>
      </c>
      <c r="S515" s="90">
        <v>0</v>
      </c>
      <c r="T515" s="41">
        <f t="shared" si="389"/>
        <v>58857</v>
      </c>
      <c r="U515" s="42">
        <f t="shared" si="379"/>
        <v>177685</v>
      </c>
      <c r="V515" s="43" t="s">
        <v>37</v>
      </c>
      <c r="W515" s="44">
        <f t="shared" si="380"/>
        <v>177685</v>
      </c>
      <c r="X515" s="45">
        <f t="shared" si="381"/>
        <v>2.1757647105498844E-2</v>
      </c>
      <c r="Y515" s="44">
        <f t="shared" si="382"/>
        <v>490</v>
      </c>
      <c r="Z515" s="45">
        <f t="shared" si="383"/>
        <v>7.4186222558667678E-2</v>
      </c>
      <c r="AA515" s="46">
        <f t="shared" si="384"/>
        <v>6.1079078695375467E-2</v>
      </c>
      <c r="AB515" s="183">
        <f t="shared" si="386"/>
        <v>6.1079999999999997</v>
      </c>
      <c r="AC515" s="36">
        <v>506</v>
      </c>
      <c r="AD515" s="47" t="e">
        <f>VLOOKUP(B515,#REF!,3,FALSE)</f>
        <v>#REF!</v>
      </c>
      <c r="AE515" s="2" t="e">
        <f t="shared" si="385"/>
        <v>#REF!</v>
      </c>
    </row>
    <row r="516" spans="1:31" x14ac:dyDescent="0.2">
      <c r="A516" s="25">
        <v>36</v>
      </c>
      <c r="B516" s="38" t="s">
        <v>897</v>
      </c>
      <c r="C516" s="72" t="s">
        <v>898</v>
      </c>
      <c r="D516" s="28">
        <v>39</v>
      </c>
      <c r="E516" s="69">
        <v>35065</v>
      </c>
      <c r="F516" s="41">
        <v>503582</v>
      </c>
      <c r="G516" s="90">
        <v>7.0495000000000001</v>
      </c>
      <c r="H516" s="41">
        <v>68047</v>
      </c>
      <c r="I516" s="90">
        <v>0</v>
      </c>
      <c r="J516" s="41">
        <f t="shared" si="387"/>
        <v>3550</v>
      </c>
      <c r="K516" s="41">
        <v>772041</v>
      </c>
      <c r="L516" s="90">
        <v>8.0993099999999991</v>
      </c>
      <c r="M516" s="41">
        <v>74484</v>
      </c>
      <c r="N516" s="90">
        <v>2.9536500000000001</v>
      </c>
      <c r="O516" s="41">
        <f t="shared" si="388"/>
        <v>6473</v>
      </c>
      <c r="P516" s="41">
        <v>1024979</v>
      </c>
      <c r="Q516" s="90">
        <v>8.1</v>
      </c>
      <c r="R516" s="41">
        <v>77496</v>
      </c>
      <c r="S516" s="90">
        <v>2.9550000000000001</v>
      </c>
      <c r="T516" s="41">
        <f t="shared" si="389"/>
        <v>8531</v>
      </c>
      <c r="U516" s="42">
        <f t="shared" si="379"/>
        <v>18554</v>
      </c>
      <c r="V516" s="43" t="s">
        <v>37</v>
      </c>
      <c r="W516" s="44">
        <f t="shared" si="380"/>
        <v>18554</v>
      </c>
      <c r="X516" s="45">
        <f t="shared" si="381"/>
        <v>2.2719497109796863E-3</v>
      </c>
      <c r="Y516" s="44">
        <f t="shared" si="382"/>
        <v>39</v>
      </c>
      <c r="Z516" s="45">
        <f t="shared" si="383"/>
        <v>5.9046177138531416E-3</v>
      </c>
      <c r="AA516" s="46">
        <f t="shared" si="384"/>
        <v>4.9964507131347782E-3</v>
      </c>
      <c r="AB516" s="183">
        <f t="shared" si="386"/>
        <v>0.5</v>
      </c>
      <c r="AC516" s="36">
        <v>507</v>
      </c>
      <c r="AD516" s="47" t="e">
        <f>VLOOKUP(B516,#REF!,3,FALSE)</f>
        <v>#REF!</v>
      </c>
      <c r="AE516" s="2" t="e">
        <f t="shared" si="385"/>
        <v>#REF!</v>
      </c>
    </row>
    <row r="517" spans="1:31" x14ac:dyDescent="0.2">
      <c r="A517" s="25">
        <v>36</v>
      </c>
      <c r="B517" s="38" t="s">
        <v>899</v>
      </c>
      <c r="C517" s="72" t="s">
        <v>900</v>
      </c>
      <c r="D517" s="28">
        <v>189</v>
      </c>
      <c r="E517" s="69">
        <v>35065</v>
      </c>
      <c r="F517" s="41">
        <v>1619292</v>
      </c>
      <c r="G517" s="90">
        <v>9.0860699999999994</v>
      </c>
      <c r="H517" s="41">
        <v>46920</v>
      </c>
      <c r="I517" s="90">
        <v>3.0037500000000001</v>
      </c>
      <c r="J517" s="41">
        <f t="shared" si="387"/>
        <v>14854</v>
      </c>
      <c r="K517" s="41">
        <v>1616069</v>
      </c>
      <c r="L517" s="90">
        <v>9.0478699999999996</v>
      </c>
      <c r="M517" s="41">
        <v>51358</v>
      </c>
      <c r="N517" s="90">
        <v>2.9985499999999998</v>
      </c>
      <c r="O517" s="41">
        <f t="shared" si="388"/>
        <v>14776</v>
      </c>
      <c r="P517" s="41">
        <v>1853111</v>
      </c>
      <c r="Q517" s="90">
        <v>10.82827</v>
      </c>
      <c r="R517" s="41">
        <v>53464</v>
      </c>
      <c r="S517" s="90">
        <v>3.0037500000000001</v>
      </c>
      <c r="T517" s="41">
        <f t="shared" si="389"/>
        <v>20227</v>
      </c>
      <c r="U517" s="42">
        <f t="shared" si="379"/>
        <v>49857</v>
      </c>
      <c r="V517" s="43" t="s">
        <v>37</v>
      </c>
      <c r="W517" s="44">
        <f t="shared" si="380"/>
        <v>49857</v>
      </c>
      <c r="X517" s="45">
        <f t="shared" si="381"/>
        <v>6.1050229999091415E-3</v>
      </c>
      <c r="Y517" s="44">
        <f t="shared" si="382"/>
        <v>189</v>
      </c>
      <c r="Z517" s="45">
        <f t="shared" si="383"/>
        <v>2.8614685844057533E-2</v>
      </c>
      <c r="AA517" s="46">
        <f t="shared" si="384"/>
        <v>2.2987270133020436E-2</v>
      </c>
      <c r="AB517" s="183">
        <f t="shared" si="386"/>
        <v>2.2989999999999999</v>
      </c>
      <c r="AC517" s="36">
        <v>508</v>
      </c>
      <c r="AD517" s="47" t="e">
        <f>VLOOKUP(B517,#REF!,3,FALSE)</f>
        <v>#REF!</v>
      </c>
      <c r="AE517" s="2" t="e">
        <f t="shared" si="385"/>
        <v>#REF!</v>
      </c>
    </row>
    <row r="518" spans="1:31" x14ac:dyDescent="0.2">
      <c r="A518" s="25">
        <v>36</v>
      </c>
      <c r="B518" s="38" t="s">
        <v>901</v>
      </c>
      <c r="C518" s="72" t="s">
        <v>902</v>
      </c>
      <c r="D518" s="28">
        <v>245</v>
      </c>
      <c r="E518" s="69">
        <v>35065</v>
      </c>
      <c r="F518" s="41">
        <v>2315086</v>
      </c>
      <c r="G518" s="90">
        <v>8.5319500000000001</v>
      </c>
      <c r="H518" s="41">
        <v>48281</v>
      </c>
      <c r="I518" s="90">
        <v>3.0037500000000001</v>
      </c>
      <c r="J518" s="41">
        <f t="shared" si="387"/>
        <v>19897</v>
      </c>
      <c r="K518" s="41">
        <v>2540350</v>
      </c>
      <c r="L518" s="90">
        <v>8.8869600000000002</v>
      </c>
      <c r="M518" s="41">
        <v>52357</v>
      </c>
      <c r="N518" s="90">
        <v>2.99864</v>
      </c>
      <c r="O518" s="41">
        <f t="shared" si="388"/>
        <v>22733</v>
      </c>
      <c r="P518" s="41">
        <v>2639751</v>
      </c>
      <c r="Q518" s="90">
        <v>8.9303799999999995</v>
      </c>
      <c r="R518" s="41">
        <v>53512</v>
      </c>
      <c r="S518" s="90">
        <v>3.0037500000000001</v>
      </c>
      <c r="T518" s="41">
        <f t="shared" si="389"/>
        <v>23735</v>
      </c>
      <c r="U518" s="42">
        <f t="shared" si="379"/>
        <v>66365</v>
      </c>
      <c r="V518" s="43" t="s">
        <v>37</v>
      </c>
      <c r="W518" s="44">
        <f t="shared" si="380"/>
        <v>66365</v>
      </c>
      <c r="X518" s="45">
        <f t="shared" si="381"/>
        <v>8.1264386422963721E-3</v>
      </c>
      <c r="Y518" s="44">
        <f t="shared" si="382"/>
        <v>245</v>
      </c>
      <c r="Z518" s="45">
        <f t="shared" si="383"/>
        <v>3.7093111279333839E-2</v>
      </c>
      <c r="AA518" s="46">
        <f t="shared" si="384"/>
        <v>2.985144312007447E-2</v>
      </c>
      <c r="AB518" s="183">
        <f t="shared" si="386"/>
        <v>2.9849999999999999</v>
      </c>
      <c r="AC518" s="36">
        <v>509</v>
      </c>
      <c r="AD518" s="47" t="e">
        <f>VLOOKUP(B518,#REF!,3,FALSE)</f>
        <v>#REF!</v>
      </c>
      <c r="AE518" s="2" t="e">
        <f t="shared" si="385"/>
        <v>#REF!</v>
      </c>
    </row>
    <row r="519" spans="1:31" x14ac:dyDescent="0.2">
      <c r="A519" s="25">
        <v>36</v>
      </c>
      <c r="B519" s="38" t="s">
        <v>903</v>
      </c>
      <c r="C519" s="72" t="s">
        <v>904</v>
      </c>
      <c r="D519" s="49">
        <v>167</v>
      </c>
      <c r="E519" s="69">
        <v>35065</v>
      </c>
      <c r="F519" s="41">
        <v>1158334</v>
      </c>
      <c r="G519" s="90">
        <v>10.77453</v>
      </c>
      <c r="H519" s="41">
        <v>67768</v>
      </c>
      <c r="I519" s="90">
        <v>3.0037500000000001</v>
      </c>
      <c r="J519" s="41">
        <f t="shared" si="387"/>
        <v>12684</v>
      </c>
      <c r="K519" s="41">
        <v>1377784</v>
      </c>
      <c r="L519" s="90">
        <v>10.676600000000001</v>
      </c>
      <c r="M519" s="41">
        <v>74116</v>
      </c>
      <c r="N519" s="90">
        <v>2.9952999999999999</v>
      </c>
      <c r="O519" s="41">
        <f t="shared" si="388"/>
        <v>14932</v>
      </c>
      <c r="P519" s="41">
        <v>1459322</v>
      </c>
      <c r="Q519" s="90">
        <v>10.2904</v>
      </c>
      <c r="R519" s="41">
        <v>77126</v>
      </c>
      <c r="S519" s="90">
        <v>3.0037500000000001</v>
      </c>
      <c r="T519" s="41">
        <f t="shared" si="389"/>
        <v>15249</v>
      </c>
      <c r="U519" s="42">
        <f t="shared" si="379"/>
        <v>42865</v>
      </c>
      <c r="V519" s="43" t="s">
        <v>37</v>
      </c>
      <c r="W519" s="44">
        <f t="shared" si="380"/>
        <v>42865</v>
      </c>
      <c r="X519" s="45">
        <f t="shared" si="381"/>
        <v>5.2488479228815482E-3</v>
      </c>
      <c r="Y519" s="44">
        <f t="shared" si="382"/>
        <v>167</v>
      </c>
      <c r="Z519" s="45">
        <f t="shared" si="383"/>
        <v>2.5283875851627554E-2</v>
      </c>
      <c r="AA519" s="46">
        <f t="shared" si="384"/>
        <v>2.0275118869441052E-2</v>
      </c>
      <c r="AB519" s="183">
        <f t="shared" si="386"/>
        <v>2.028</v>
      </c>
      <c r="AC519" s="36">
        <v>510</v>
      </c>
      <c r="AD519" s="47" t="e">
        <f>VLOOKUP(B519,#REF!,3,FALSE)</f>
        <v>#REF!</v>
      </c>
      <c r="AE519" s="2" t="e">
        <f t="shared" si="385"/>
        <v>#REF!</v>
      </c>
    </row>
    <row r="520" spans="1:31" x14ac:dyDescent="0.2">
      <c r="A520" s="25">
        <v>36</v>
      </c>
      <c r="B520" s="38" t="s">
        <v>905</v>
      </c>
      <c r="C520" s="73" t="s">
        <v>906</v>
      </c>
      <c r="D520" s="28">
        <v>0</v>
      </c>
      <c r="E520" s="69"/>
      <c r="F520" s="41">
        <v>0</v>
      </c>
      <c r="G520" s="90">
        <v>0</v>
      </c>
      <c r="H520" s="41">
        <v>0</v>
      </c>
      <c r="I520" s="90">
        <v>0</v>
      </c>
      <c r="J520" s="41">
        <f t="shared" si="387"/>
        <v>0</v>
      </c>
      <c r="K520" s="41">
        <v>0</v>
      </c>
      <c r="L520" s="90">
        <v>0</v>
      </c>
      <c r="M520" s="41">
        <v>0</v>
      </c>
      <c r="N520" s="90">
        <v>0</v>
      </c>
      <c r="O520" s="41">
        <f t="shared" si="388"/>
        <v>0</v>
      </c>
      <c r="P520" s="41">
        <v>0</v>
      </c>
      <c r="Q520" s="90">
        <v>0</v>
      </c>
      <c r="R520" s="41">
        <v>0</v>
      </c>
      <c r="S520" s="90">
        <v>0</v>
      </c>
      <c r="T520" s="41">
        <f t="shared" si="389"/>
        <v>0</v>
      </c>
      <c r="U520" s="42">
        <f t="shared" si="379"/>
        <v>0</v>
      </c>
      <c r="V520" s="43" t="s">
        <v>154</v>
      </c>
      <c r="W520" s="44" t="str">
        <f t="shared" si="380"/>
        <v/>
      </c>
      <c r="X520" s="45">
        <f t="shared" si="381"/>
        <v>0</v>
      </c>
      <c r="Y520" s="44" t="str">
        <f t="shared" si="382"/>
        <v/>
      </c>
      <c r="Z520" s="45">
        <f t="shared" si="383"/>
        <v>0</v>
      </c>
      <c r="AA520" s="46">
        <f t="shared" si="384"/>
        <v>0</v>
      </c>
      <c r="AB520" s="183">
        <f t="shared" si="386"/>
        <v>0</v>
      </c>
      <c r="AC520" s="36">
        <v>511</v>
      </c>
      <c r="AD520" s="47" t="e">
        <f>VLOOKUP(B520,#REF!,3,FALSE)</f>
        <v>#REF!</v>
      </c>
      <c r="AE520" s="2" t="e">
        <f t="shared" si="385"/>
        <v>#REF!</v>
      </c>
    </row>
    <row r="521" spans="1:31" x14ac:dyDescent="0.2">
      <c r="A521" s="25">
        <v>36</v>
      </c>
      <c r="B521" s="38" t="s">
        <v>907</v>
      </c>
      <c r="C521" s="39" t="s">
        <v>51</v>
      </c>
      <c r="D521" s="28">
        <v>2587</v>
      </c>
      <c r="E521" s="69">
        <v>35065</v>
      </c>
      <c r="F521" s="30"/>
      <c r="G521" s="90"/>
      <c r="H521" s="41"/>
      <c r="I521" s="90"/>
      <c r="J521" s="41">
        <v>2031213</v>
      </c>
      <c r="K521" s="41"/>
      <c r="L521" s="90"/>
      <c r="M521" s="41"/>
      <c r="N521" s="90"/>
      <c r="O521" s="41">
        <v>2150000</v>
      </c>
      <c r="P521" s="41"/>
      <c r="Q521" s="90"/>
      <c r="R521" s="41"/>
      <c r="S521" s="90"/>
      <c r="T521" s="41">
        <v>2279277</v>
      </c>
      <c r="U521" s="42">
        <f t="shared" si="379"/>
        <v>6460490</v>
      </c>
      <c r="V521" s="43" t="s">
        <v>37</v>
      </c>
      <c r="W521" s="44">
        <f t="shared" si="380"/>
        <v>6460490</v>
      </c>
      <c r="X521" s="45">
        <f t="shared" si="381"/>
        <v>0.79109132199456467</v>
      </c>
      <c r="Y521" s="44">
        <f t="shared" si="382"/>
        <v>2587</v>
      </c>
      <c r="Z521" s="45">
        <f t="shared" si="383"/>
        <v>0.39167297501892506</v>
      </c>
      <c r="AA521" s="46">
        <f t="shared" si="384"/>
        <v>0.49152756176283496</v>
      </c>
      <c r="AB521" s="183">
        <f t="shared" si="386"/>
        <v>49.152999999999999</v>
      </c>
      <c r="AC521" s="36">
        <v>512</v>
      </c>
      <c r="AD521" s="47" t="e">
        <f>VLOOKUP(B521,#REF!,3,FALSE)</f>
        <v>#REF!</v>
      </c>
      <c r="AE521" s="2" t="e">
        <f t="shared" si="385"/>
        <v>#REF!</v>
      </c>
    </row>
    <row r="522" spans="1:31" x14ac:dyDescent="0.2">
      <c r="A522" s="25">
        <v>36</v>
      </c>
      <c r="B522" s="51" t="s">
        <v>908</v>
      </c>
      <c r="C522" s="52" t="s">
        <v>909</v>
      </c>
      <c r="D522" s="71">
        <f>SUBTOTAL(9,D512:D521)</f>
        <v>6605</v>
      </c>
      <c r="E522" s="69"/>
      <c r="F522" s="55"/>
      <c r="G522" s="56"/>
      <c r="H522" s="55"/>
      <c r="I522" s="56"/>
      <c r="J522" s="57">
        <f>SUBTOTAL(9,J512:J521)</f>
        <v>2542343.5688</v>
      </c>
      <c r="K522" s="58"/>
      <c r="L522" s="59"/>
      <c r="M522" s="58"/>
      <c r="N522" s="59"/>
      <c r="O522" s="57">
        <f>SUBTOTAL(9,O512:O521)</f>
        <v>2706658.74462</v>
      </c>
      <c r="P522" s="57"/>
      <c r="Q522" s="60"/>
      <c r="R522" s="57"/>
      <c r="S522" s="60"/>
      <c r="T522" s="57">
        <f>SUBTOTAL(9,T512:T521)</f>
        <v>2917551.9347600001</v>
      </c>
      <c r="U522" s="57">
        <f>SUBTOTAL(9,U512:U521)</f>
        <v>8166554</v>
      </c>
      <c r="V522" s="43"/>
      <c r="W522" s="61">
        <f t="shared" ref="W522:AB522" si="390">SUBTOTAL(9,W512:W521)</f>
        <v>8166554</v>
      </c>
      <c r="X522" s="62">
        <f t="shared" si="390"/>
        <v>1</v>
      </c>
      <c r="Y522" s="61">
        <f t="shared" si="390"/>
        <v>6605</v>
      </c>
      <c r="Z522" s="62">
        <f t="shared" si="390"/>
        <v>0.99999999999999989</v>
      </c>
      <c r="AA522" s="63">
        <f t="shared" si="390"/>
        <v>1</v>
      </c>
      <c r="AB522" s="64">
        <f t="shared" si="390"/>
        <v>100.002</v>
      </c>
      <c r="AC522" s="36">
        <v>513</v>
      </c>
      <c r="AD522" s="47" t="e">
        <f>VLOOKUP(B522,#REF!,3,FALSE)</f>
        <v>#REF!</v>
      </c>
      <c r="AE522" s="2" t="e">
        <f t="shared" si="385"/>
        <v>#REF!</v>
      </c>
    </row>
    <row r="523" spans="1:31" ht="13.5" thickBot="1" x14ac:dyDescent="0.25">
      <c r="A523" s="25">
        <v>36</v>
      </c>
      <c r="B523" s="51"/>
      <c r="C523" s="52"/>
      <c r="D523" s="53" t="s">
        <v>54</v>
      </c>
      <c r="E523" s="54">
        <f>COUNTIF(E512:E521,"&gt;0.0")</f>
        <v>9</v>
      </c>
      <c r="F523" s="55"/>
      <c r="G523" s="56"/>
      <c r="H523" s="55"/>
      <c r="I523" s="56"/>
      <c r="J523" s="57"/>
      <c r="K523" s="58"/>
      <c r="L523" s="59"/>
      <c r="M523" s="58"/>
      <c r="N523" s="59"/>
      <c r="O523" s="57"/>
      <c r="P523" s="57"/>
      <c r="Q523" s="60"/>
      <c r="R523" s="57"/>
      <c r="S523" s="60"/>
      <c r="T523" s="57"/>
      <c r="U523" s="42"/>
      <c r="V523" s="43"/>
      <c r="W523" s="44"/>
      <c r="X523" s="45"/>
      <c r="Y523" s="44"/>
      <c r="Z523" s="45"/>
      <c r="AA523" s="46"/>
      <c r="AB523" s="183"/>
      <c r="AC523" s="36">
        <v>514</v>
      </c>
      <c r="AD523" s="47"/>
    </row>
    <row r="524" spans="1:31" ht="15.75" thickBot="1" x14ac:dyDescent="0.3">
      <c r="A524" s="25">
        <v>37</v>
      </c>
      <c r="B524" s="78" t="s">
        <v>910</v>
      </c>
      <c r="C524" s="72"/>
      <c r="D524" s="49"/>
      <c r="E524" s="69"/>
      <c r="F524" s="41"/>
      <c r="G524" s="90"/>
      <c r="H524" s="41"/>
      <c r="I524" s="90"/>
      <c r="J524" s="41"/>
      <c r="K524" s="41"/>
      <c r="L524" s="90"/>
      <c r="M524" s="41"/>
      <c r="N524" s="90"/>
      <c r="O524" s="41"/>
      <c r="P524" s="41"/>
      <c r="Q524" s="90"/>
      <c r="R524" s="41"/>
      <c r="S524" s="90"/>
      <c r="T524" s="41"/>
      <c r="U524" s="42"/>
      <c r="V524" s="43"/>
      <c r="W524" s="33"/>
      <c r="X524" s="34"/>
      <c r="Y524" s="33"/>
      <c r="Z524" s="34"/>
      <c r="AA524" s="35"/>
      <c r="AB524" s="184">
        <v>100</v>
      </c>
      <c r="AC524" s="36">
        <v>515</v>
      </c>
      <c r="AD524" s="47"/>
    </row>
    <row r="525" spans="1:31" x14ac:dyDescent="0.2">
      <c r="A525" s="25">
        <v>37</v>
      </c>
      <c r="B525" s="38" t="s">
        <v>911</v>
      </c>
      <c r="C525" s="72" t="s">
        <v>912</v>
      </c>
      <c r="D525" s="28">
        <v>4182</v>
      </c>
      <c r="E525" s="69">
        <v>39083</v>
      </c>
      <c r="F525" s="41">
        <v>71502733</v>
      </c>
      <c r="G525" s="90">
        <v>9.4921199999999999</v>
      </c>
      <c r="H525" s="41">
        <v>1169097</v>
      </c>
      <c r="I525" s="90">
        <v>3.0031699999999999</v>
      </c>
      <c r="J525" s="41">
        <f t="shared" ref="J525:J532" si="391">ROUND((+F525*G525+H525*I525)/1000,0)</f>
        <v>682224</v>
      </c>
      <c r="K525" s="41">
        <v>75331609</v>
      </c>
      <c r="L525" s="90">
        <v>9.8393300000000004</v>
      </c>
      <c r="M525" s="41">
        <v>1195214</v>
      </c>
      <c r="N525" s="90">
        <v>3.0037500000000001</v>
      </c>
      <c r="O525" s="41">
        <f t="shared" ref="O525:O532" si="392">ROUND((+K525*L525+M525*N525)/1000,0)</f>
        <v>744803</v>
      </c>
      <c r="P525" s="41">
        <v>75611825</v>
      </c>
      <c r="Q525" s="90">
        <v>9.81921</v>
      </c>
      <c r="R525" s="41">
        <v>1457782</v>
      </c>
      <c r="S525" s="90">
        <v>2.55525</v>
      </c>
      <c r="T525" s="41">
        <f t="shared" ref="T525:T532" si="393">ROUND((+P525*Q525+R525*S525)/1000,0)</f>
        <v>746173</v>
      </c>
      <c r="U525" s="42">
        <f t="shared" ref="U525:U533" si="394">ROUND(+T525+O525+J525,0)</f>
        <v>2173200</v>
      </c>
      <c r="V525" s="43" t="s">
        <v>37</v>
      </c>
      <c r="W525" s="44">
        <f t="shared" ref="W525:W533" si="395">IF(V525="yes",U525,"")</f>
        <v>2173200</v>
      </c>
      <c r="X525" s="45">
        <f t="shared" ref="X525:X533" si="396">IF(V525="yes",W525/W$534,0)</f>
        <v>0.22601547059880059</v>
      </c>
      <c r="Y525" s="44">
        <f t="shared" ref="Y525:Y533" si="397">IF(V525="yes",D525,"")</f>
        <v>4182</v>
      </c>
      <c r="Z525" s="45">
        <f t="shared" ref="Z525:Z533" si="398">IF(V525="yes",Y525/Y$534,0)</f>
        <v>0.47707049965776865</v>
      </c>
      <c r="AA525" s="46">
        <f t="shared" ref="AA525:AA533" si="399">(X525*0.25+Z525*0.75)</f>
        <v>0.41430674239302667</v>
      </c>
      <c r="AB525" s="183">
        <f>ROUND(+AA525*$AB$524,2)</f>
        <v>41.43</v>
      </c>
      <c r="AC525" s="36">
        <v>516</v>
      </c>
      <c r="AD525" s="47" t="e">
        <f>VLOOKUP(B525,#REF!,3,FALSE)</f>
        <v>#REF!</v>
      </c>
      <c r="AE525" s="2" t="e">
        <f t="shared" ref="AE525:AE534" si="400">EXACT(D525,AD525)</f>
        <v>#REF!</v>
      </c>
    </row>
    <row r="526" spans="1:31" x14ac:dyDescent="0.2">
      <c r="A526" s="25">
        <v>37</v>
      </c>
      <c r="B526" s="38" t="s">
        <v>913</v>
      </c>
      <c r="C526" s="72" t="s">
        <v>914</v>
      </c>
      <c r="D526" s="28">
        <v>365</v>
      </c>
      <c r="E526" s="69">
        <v>37803</v>
      </c>
      <c r="F526" s="41">
        <v>5219398</v>
      </c>
      <c r="G526" s="90">
        <v>13.860239999999999</v>
      </c>
      <c r="H526" s="41">
        <v>4700765</v>
      </c>
      <c r="I526" s="90">
        <v>2.9995099999999999</v>
      </c>
      <c r="J526" s="41">
        <f t="shared" si="391"/>
        <v>86442</v>
      </c>
      <c r="K526" s="41">
        <v>5218188</v>
      </c>
      <c r="L526" s="90">
        <v>14.837009999999999</v>
      </c>
      <c r="M526" s="41">
        <v>991313</v>
      </c>
      <c r="N526" s="90">
        <v>3.0010699999999999</v>
      </c>
      <c r="O526" s="41">
        <f t="shared" si="392"/>
        <v>80397</v>
      </c>
      <c r="P526" s="41">
        <v>5015778</v>
      </c>
      <c r="Q526" s="90">
        <v>13.89012</v>
      </c>
      <c r="R526" s="41">
        <v>1231898</v>
      </c>
      <c r="S526" s="90">
        <v>2.5164399999999998</v>
      </c>
      <c r="T526" s="41">
        <f t="shared" si="393"/>
        <v>72770</v>
      </c>
      <c r="U526" s="42">
        <f t="shared" si="394"/>
        <v>239609</v>
      </c>
      <c r="V526" s="43" t="s">
        <v>37</v>
      </c>
      <c r="W526" s="44">
        <f t="shared" si="395"/>
        <v>239609</v>
      </c>
      <c r="X526" s="45">
        <f t="shared" si="396"/>
        <v>2.4919630450353402E-2</v>
      </c>
      <c r="Y526" s="44">
        <f t="shared" si="397"/>
        <v>365</v>
      </c>
      <c r="Z526" s="45">
        <f t="shared" si="398"/>
        <v>4.1638147387634043E-2</v>
      </c>
      <c r="AA526" s="46">
        <f t="shared" si="399"/>
        <v>3.7458518153313879E-2</v>
      </c>
      <c r="AB526" s="183">
        <f t="shared" ref="AB526:AB533" si="401">ROUND(+AA526*$AB$524,2)</f>
        <v>3.75</v>
      </c>
      <c r="AC526" s="36">
        <v>517</v>
      </c>
      <c r="AD526" s="47" t="e">
        <f>VLOOKUP(B526,#REF!,3,FALSE)</f>
        <v>#REF!</v>
      </c>
      <c r="AE526" s="2" t="e">
        <f t="shared" si="400"/>
        <v>#REF!</v>
      </c>
    </row>
    <row r="527" spans="1:31" x14ac:dyDescent="0.2">
      <c r="A527" s="25">
        <v>37</v>
      </c>
      <c r="B527" s="38" t="s">
        <v>915</v>
      </c>
      <c r="C527" s="72" t="s">
        <v>916</v>
      </c>
      <c r="D527" s="28">
        <v>725</v>
      </c>
      <c r="E527" s="69">
        <v>39083</v>
      </c>
      <c r="F527" s="41">
        <v>7761884</v>
      </c>
      <c r="G527" s="90">
        <v>9.8799499999999991</v>
      </c>
      <c r="H527" s="41">
        <v>158699</v>
      </c>
      <c r="I527" s="90">
        <v>0</v>
      </c>
      <c r="J527" s="41">
        <f t="shared" si="391"/>
        <v>76687</v>
      </c>
      <c r="K527" s="41">
        <v>7977731</v>
      </c>
      <c r="L527" s="90">
        <v>9.9144199999999998</v>
      </c>
      <c r="M527" s="41">
        <v>157945</v>
      </c>
      <c r="N527" s="90">
        <v>2.4122300000000001</v>
      </c>
      <c r="O527" s="41">
        <f t="shared" si="392"/>
        <v>79476</v>
      </c>
      <c r="P527" s="41">
        <v>7861087</v>
      </c>
      <c r="Q527" s="90">
        <v>10.706239999999999</v>
      </c>
      <c r="R527" s="41">
        <v>196392</v>
      </c>
      <c r="S527" s="90">
        <v>2.5917500000000002</v>
      </c>
      <c r="T527" s="41">
        <f t="shared" si="393"/>
        <v>84672</v>
      </c>
      <c r="U527" s="42">
        <f t="shared" si="394"/>
        <v>240835</v>
      </c>
      <c r="V527" s="43" t="s">
        <v>37</v>
      </c>
      <c r="W527" s="44">
        <f t="shared" si="395"/>
        <v>240835</v>
      </c>
      <c r="X527" s="45">
        <f t="shared" si="396"/>
        <v>2.5047135956958469E-2</v>
      </c>
      <c r="Y527" s="44">
        <f t="shared" si="397"/>
        <v>725</v>
      </c>
      <c r="Z527" s="45">
        <f t="shared" si="398"/>
        <v>8.2705909194615554E-2</v>
      </c>
      <c r="AA527" s="46">
        <f t="shared" si="399"/>
        <v>6.8291215885201276E-2</v>
      </c>
      <c r="AB527" s="183">
        <f t="shared" si="401"/>
        <v>6.83</v>
      </c>
      <c r="AC527" s="36">
        <v>518</v>
      </c>
      <c r="AD527" s="47" t="e">
        <f>VLOOKUP(B527,#REF!,3,FALSE)</f>
        <v>#REF!</v>
      </c>
      <c r="AE527" s="2" t="e">
        <f t="shared" si="400"/>
        <v>#REF!</v>
      </c>
    </row>
    <row r="528" spans="1:31" x14ac:dyDescent="0.2">
      <c r="A528" s="25">
        <v>37</v>
      </c>
      <c r="B528" s="38" t="s">
        <v>917</v>
      </c>
      <c r="C528" s="72" t="s">
        <v>918</v>
      </c>
      <c r="D528" s="28">
        <v>511</v>
      </c>
      <c r="E528" s="69">
        <v>39083</v>
      </c>
      <c r="F528" s="41">
        <v>8057782</v>
      </c>
      <c r="G528" s="90">
        <v>8.1419499999999996</v>
      </c>
      <c r="H528" s="41">
        <v>807626</v>
      </c>
      <c r="I528" s="90">
        <v>2.84538</v>
      </c>
      <c r="J528" s="41">
        <f t="shared" si="391"/>
        <v>67904</v>
      </c>
      <c r="K528" s="41">
        <v>8777585</v>
      </c>
      <c r="L528" s="90">
        <v>8.3081999999999994</v>
      </c>
      <c r="M528" s="41">
        <v>800053</v>
      </c>
      <c r="N528" s="90">
        <v>2.8398099999999999</v>
      </c>
      <c r="O528" s="41">
        <f t="shared" si="392"/>
        <v>75198</v>
      </c>
      <c r="P528" s="41">
        <v>8729975</v>
      </c>
      <c r="Q528" s="90">
        <v>9.3239400000000003</v>
      </c>
      <c r="R528" s="41">
        <v>933563</v>
      </c>
      <c r="S528" s="90">
        <v>2.53009</v>
      </c>
      <c r="T528" s="41">
        <f t="shared" si="393"/>
        <v>83760</v>
      </c>
      <c r="U528" s="42">
        <f t="shared" si="394"/>
        <v>226862</v>
      </c>
      <c r="V528" s="43" t="s">
        <v>37</v>
      </c>
      <c r="W528" s="44">
        <f t="shared" si="395"/>
        <v>226862</v>
      </c>
      <c r="X528" s="45">
        <f t="shared" si="396"/>
        <v>2.3593926785838902E-2</v>
      </c>
      <c r="Y528" s="44">
        <f t="shared" si="397"/>
        <v>511</v>
      </c>
      <c r="Z528" s="45">
        <f t="shared" si="398"/>
        <v>5.8293406342687655E-2</v>
      </c>
      <c r="AA528" s="46">
        <f t="shared" si="399"/>
        <v>4.961853645347547E-2</v>
      </c>
      <c r="AB528" s="183">
        <f t="shared" si="401"/>
        <v>4.96</v>
      </c>
      <c r="AC528" s="36">
        <v>519</v>
      </c>
      <c r="AD528" s="47" t="e">
        <f>VLOOKUP(B528,#REF!,3,FALSE)</f>
        <v>#REF!</v>
      </c>
      <c r="AE528" s="2" t="e">
        <f t="shared" si="400"/>
        <v>#REF!</v>
      </c>
    </row>
    <row r="529" spans="1:31" x14ac:dyDescent="0.2">
      <c r="A529" s="25">
        <v>37</v>
      </c>
      <c r="B529" s="38" t="s">
        <v>919</v>
      </c>
      <c r="C529" s="72" t="s">
        <v>920</v>
      </c>
      <c r="D529" s="49">
        <v>38</v>
      </c>
      <c r="E529" s="69">
        <v>39083</v>
      </c>
      <c r="F529" s="41">
        <v>1308148</v>
      </c>
      <c r="G529" s="90">
        <v>3.0470600000000001</v>
      </c>
      <c r="H529" s="41">
        <v>115793</v>
      </c>
      <c r="I529" s="90">
        <v>0</v>
      </c>
      <c r="J529" s="41">
        <f t="shared" si="391"/>
        <v>3986</v>
      </c>
      <c r="K529" s="41">
        <v>1453128</v>
      </c>
      <c r="L529" s="90">
        <v>8.3601299999999998</v>
      </c>
      <c r="M529" s="41">
        <v>119522</v>
      </c>
      <c r="N529" s="90">
        <v>3.0036299999999998</v>
      </c>
      <c r="O529" s="41">
        <f t="shared" si="392"/>
        <v>12507</v>
      </c>
      <c r="P529" s="41">
        <v>1579915</v>
      </c>
      <c r="Q529" s="90">
        <v>8.1</v>
      </c>
      <c r="R529" s="41">
        <v>162591</v>
      </c>
      <c r="S529" s="90">
        <v>2.2940999999999998</v>
      </c>
      <c r="T529" s="41">
        <f t="shared" si="393"/>
        <v>13170</v>
      </c>
      <c r="U529" s="42">
        <f t="shared" si="394"/>
        <v>29663</v>
      </c>
      <c r="V529" s="43" t="s">
        <v>37</v>
      </c>
      <c r="W529" s="44">
        <f t="shared" si="395"/>
        <v>29663</v>
      </c>
      <c r="X529" s="45">
        <f t="shared" si="396"/>
        <v>3.0849884522235515E-3</v>
      </c>
      <c r="Y529" s="44">
        <f t="shared" si="397"/>
        <v>38</v>
      </c>
      <c r="Z529" s="45">
        <f t="shared" si="398"/>
        <v>4.3349304129591607E-3</v>
      </c>
      <c r="AA529" s="46">
        <f t="shared" si="399"/>
        <v>4.0224449227752581E-3</v>
      </c>
      <c r="AB529" s="183">
        <f t="shared" si="401"/>
        <v>0.4</v>
      </c>
      <c r="AC529" s="36">
        <v>520</v>
      </c>
      <c r="AD529" s="47" t="e">
        <f>VLOOKUP(B529,#REF!,3,FALSE)</f>
        <v>#REF!</v>
      </c>
      <c r="AE529" s="2" t="e">
        <f t="shared" si="400"/>
        <v>#REF!</v>
      </c>
    </row>
    <row r="530" spans="1:31" x14ac:dyDescent="0.2">
      <c r="A530" s="25">
        <v>37</v>
      </c>
      <c r="B530" s="38" t="s">
        <v>921</v>
      </c>
      <c r="C530" s="72" t="s">
        <v>922</v>
      </c>
      <c r="D530" s="28">
        <v>221</v>
      </c>
      <c r="E530" s="69">
        <v>39083</v>
      </c>
      <c r="F530" s="41">
        <v>3345425</v>
      </c>
      <c r="G530" s="90">
        <v>5.9035799999999998</v>
      </c>
      <c r="H530" s="41">
        <v>204747</v>
      </c>
      <c r="I530" s="90">
        <v>0</v>
      </c>
      <c r="J530" s="41">
        <f t="shared" si="391"/>
        <v>19750</v>
      </c>
      <c r="K530" s="41">
        <v>3526905</v>
      </c>
      <c r="L530" s="90">
        <v>3.0011800000000002</v>
      </c>
      <c r="M530" s="41">
        <v>202587</v>
      </c>
      <c r="N530" s="90">
        <v>3.0011800000000002</v>
      </c>
      <c r="O530" s="41">
        <f t="shared" si="392"/>
        <v>11193</v>
      </c>
      <c r="P530" s="41">
        <v>3407009</v>
      </c>
      <c r="Q530" s="90">
        <v>9.4102399999999999</v>
      </c>
      <c r="R530" s="41">
        <v>257674</v>
      </c>
      <c r="S530" s="90">
        <v>2.9999099999999999</v>
      </c>
      <c r="T530" s="41">
        <f t="shared" si="393"/>
        <v>32834</v>
      </c>
      <c r="U530" s="42">
        <f t="shared" si="394"/>
        <v>63777</v>
      </c>
      <c r="V530" s="43" t="s">
        <v>37</v>
      </c>
      <c r="W530" s="44">
        <f t="shared" si="395"/>
        <v>63777</v>
      </c>
      <c r="X530" s="45">
        <f t="shared" si="396"/>
        <v>6.6328863741853972E-3</v>
      </c>
      <c r="Y530" s="44">
        <f t="shared" si="397"/>
        <v>221</v>
      </c>
      <c r="Z530" s="45">
        <f t="shared" si="398"/>
        <v>2.5211042664841431E-2</v>
      </c>
      <c r="AA530" s="46">
        <f t="shared" si="399"/>
        <v>2.0566503592177422E-2</v>
      </c>
      <c r="AB530" s="183">
        <f t="shared" si="401"/>
        <v>2.06</v>
      </c>
      <c r="AC530" s="36">
        <v>521</v>
      </c>
      <c r="AD530" s="47" t="e">
        <f>VLOOKUP(B530,#REF!,3,FALSE)</f>
        <v>#REF!</v>
      </c>
      <c r="AE530" s="2" t="e">
        <f t="shared" si="400"/>
        <v>#REF!</v>
      </c>
    </row>
    <row r="531" spans="1:31" x14ac:dyDescent="0.2">
      <c r="A531" s="25">
        <v>37</v>
      </c>
      <c r="B531" s="38" t="s">
        <v>923</v>
      </c>
      <c r="C531" s="89" t="s">
        <v>351</v>
      </c>
      <c r="D531" s="28">
        <v>5</v>
      </c>
      <c r="E531" s="69"/>
      <c r="F531" s="41">
        <v>0</v>
      </c>
      <c r="G531" s="90">
        <v>3.6077300000000001</v>
      </c>
      <c r="H531" s="41">
        <v>0</v>
      </c>
      <c r="I531" s="90">
        <v>0.86663999999999997</v>
      </c>
      <c r="J531" s="41">
        <f t="shared" si="391"/>
        <v>0</v>
      </c>
      <c r="K531" s="41">
        <v>0</v>
      </c>
      <c r="L531" s="90">
        <v>3.63584</v>
      </c>
      <c r="M531" s="41">
        <v>0</v>
      </c>
      <c r="N531" s="90">
        <v>0.84563999999999995</v>
      </c>
      <c r="O531" s="41">
        <f t="shared" si="392"/>
        <v>0</v>
      </c>
      <c r="P531" s="41">
        <v>0</v>
      </c>
      <c r="Q531" s="90">
        <v>3.6374</v>
      </c>
      <c r="R531" s="41">
        <v>0</v>
      </c>
      <c r="S531" s="90">
        <v>2.9638100000000001</v>
      </c>
      <c r="T531" s="41">
        <f t="shared" si="393"/>
        <v>0</v>
      </c>
      <c r="U531" s="42">
        <f t="shared" si="394"/>
        <v>0</v>
      </c>
      <c r="V531" s="43" t="s">
        <v>154</v>
      </c>
      <c r="W531" s="44" t="str">
        <f t="shared" si="395"/>
        <v/>
      </c>
      <c r="X531" s="45">
        <f t="shared" si="396"/>
        <v>0</v>
      </c>
      <c r="Y531" s="44" t="str">
        <f t="shared" si="397"/>
        <v/>
      </c>
      <c r="Z531" s="45">
        <f t="shared" si="398"/>
        <v>0</v>
      </c>
      <c r="AA531" s="46">
        <f t="shared" si="399"/>
        <v>0</v>
      </c>
      <c r="AB531" s="183">
        <f t="shared" si="401"/>
        <v>0</v>
      </c>
      <c r="AC531" s="36">
        <v>522</v>
      </c>
      <c r="AD531" s="47" t="e">
        <f>VLOOKUP(B531,#REF!,3,FALSE)</f>
        <v>#REF!</v>
      </c>
      <c r="AE531" s="2" t="e">
        <f t="shared" si="400"/>
        <v>#REF!</v>
      </c>
    </row>
    <row r="532" spans="1:31" x14ac:dyDescent="0.2">
      <c r="A532" s="25">
        <v>37</v>
      </c>
      <c r="B532" s="38" t="s">
        <v>924</v>
      </c>
      <c r="C532" s="72" t="s">
        <v>925</v>
      </c>
      <c r="D532" s="28">
        <v>220</v>
      </c>
      <c r="E532" s="69">
        <v>39264</v>
      </c>
      <c r="F532" s="41">
        <v>2794504</v>
      </c>
      <c r="G532" s="90">
        <v>13.86632</v>
      </c>
      <c r="H532" s="41">
        <v>328107</v>
      </c>
      <c r="I532" s="90">
        <v>0</v>
      </c>
      <c r="J532" s="41">
        <f t="shared" si="391"/>
        <v>38749</v>
      </c>
      <c r="K532" s="41">
        <v>3646763</v>
      </c>
      <c r="L532" s="90">
        <v>11.31578</v>
      </c>
      <c r="M532" s="41">
        <v>326223</v>
      </c>
      <c r="N532" s="90">
        <v>0</v>
      </c>
      <c r="O532" s="41">
        <f t="shared" si="392"/>
        <v>41266</v>
      </c>
      <c r="P532" s="41">
        <v>3610565</v>
      </c>
      <c r="Q532" s="90">
        <v>11.921670000000001</v>
      </c>
      <c r="R532" s="41">
        <v>372113</v>
      </c>
      <c r="S532" s="90">
        <v>0</v>
      </c>
      <c r="T532" s="41">
        <f t="shared" si="393"/>
        <v>43044</v>
      </c>
      <c r="U532" s="42">
        <f t="shared" si="394"/>
        <v>123059</v>
      </c>
      <c r="V532" s="43" t="s">
        <v>37</v>
      </c>
      <c r="W532" s="44">
        <f t="shared" si="395"/>
        <v>123059</v>
      </c>
      <c r="X532" s="45">
        <f t="shared" si="396"/>
        <v>1.2798287224561845E-2</v>
      </c>
      <c r="Y532" s="44">
        <f t="shared" si="397"/>
        <v>220</v>
      </c>
      <c r="Z532" s="45">
        <f t="shared" si="398"/>
        <v>2.509696554871093E-2</v>
      </c>
      <c r="AA532" s="46">
        <f t="shared" si="399"/>
        <v>2.2022295967673657E-2</v>
      </c>
      <c r="AB532" s="183">
        <f t="shared" si="401"/>
        <v>2.2000000000000002</v>
      </c>
      <c r="AC532" s="36">
        <v>523</v>
      </c>
      <c r="AD532" s="47" t="e">
        <f>VLOOKUP(B532,#REF!,3,FALSE)</f>
        <v>#REF!</v>
      </c>
      <c r="AE532" s="2" t="e">
        <f t="shared" si="400"/>
        <v>#REF!</v>
      </c>
    </row>
    <row r="533" spans="1:31" x14ac:dyDescent="0.2">
      <c r="A533" s="25">
        <v>37</v>
      </c>
      <c r="B533" s="38" t="s">
        <v>926</v>
      </c>
      <c r="C533" s="39" t="s">
        <v>51</v>
      </c>
      <c r="D533" s="28">
        <v>2504</v>
      </c>
      <c r="E533" s="69">
        <v>39083</v>
      </c>
      <c r="F533" s="30"/>
      <c r="G533" s="100"/>
      <c r="H533" s="41"/>
      <c r="I533" s="100"/>
      <c r="J533" s="41">
        <v>1991285</v>
      </c>
      <c r="K533" s="41"/>
      <c r="L533" s="100"/>
      <c r="M533" s="41"/>
      <c r="N533" s="90"/>
      <c r="O533" s="41">
        <v>2031139</v>
      </c>
      <c r="P533" s="41"/>
      <c r="Q533" s="100"/>
      <c r="R533" s="41"/>
      <c r="S533" s="100"/>
      <c r="T533" s="41">
        <v>2495842</v>
      </c>
      <c r="U533" s="42">
        <f t="shared" si="394"/>
        <v>6518266</v>
      </c>
      <c r="V533" s="43" t="s">
        <v>37</v>
      </c>
      <c r="W533" s="44">
        <f t="shared" si="395"/>
        <v>6518266</v>
      </c>
      <c r="X533" s="45">
        <f t="shared" si="396"/>
        <v>0.67790767415707787</v>
      </c>
      <c r="Y533" s="44">
        <f t="shared" si="397"/>
        <v>2504</v>
      </c>
      <c r="Z533" s="45">
        <f t="shared" si="398"/>
        <v>0.2856490987907826</v>
      </c>
      <c r="AA533" s="46">
        <f t="shared" si="399"/>
        <v>0.38371374263235641</v>
      </c>
      <c r="AB533" s="183">
        <f t="shared" si="401"/>
        <v>38.369999999999997</v>
      </c>
      <c r="AC533" s="36">
        <v>524</v>
      </c>
      <c r="AD533" s="47" t="e">
        <f>VLOOKUP(B533,#REF!,3,FALSE)</f>
        <v>#REF!</v>
      </c>
      <c r="AE533" s="2" t="e">
        <f t="shared" si="400"/>
        <v>#REF!</v>
      </c>
    </row>
    <row r="534" spans="1:31" x14ac:dyDescent="0.2">
      <c r="A534" s="25">
        <v>37</v>
      </c>
      <c r="B534" s="51" t="s">
        <v>927</v>
      </c>
      <c r="C534" s="52" t="s">
        <v>928</v>
      </c>
      <c r="D534" s="71">
        <f>SUBTOTAL(9,D525:D533)</f>
        <v>8771</v>
      </c>
      <c r="E534" s="69"/>
      <c r="F534" s="55"/>
      <c r="G534" s="56"/>
      <c r="H534" s="55"/>
      <c r="I534" s="56"/>
      <c r="J534" s="57">
        <f>SUBTOTAL(9,J525:J533)</f>
        <v>2967027</v>
      </c>
      <c r="K534" s="58"/>
      <c r="L534" s="59"/>
      <c r="M534" s="58"/>
      <c r="N534" s="59"/>
      <c r="O534" s="57">
        <f>SUBTOTAL(9,O525:O533)</f>
        <v>3075979</v>
      </c>
      <c r="P534" s="57"/>
      <c r="Q534" s="60"/>
      <c r="R534" s="57"/>
      <c r="S534" s="60"/>
      <c r="T534" s="57">
        <f>SUBTOTAL(9,T525:T533)</f>
        <v>3572265</v>
      </c>
      <c r="U534" s="57">
        <f>SUBTOTAL(9,U525:U533)</f>
        <v>9615271</v>
      </c>
      <c r="V534" s="43"/>
      <c r="W534" s="61">
        <f t="shared" ref="W534:AB534" si="402">SUBTOTAL(9,W525:W533)</f>
        <v>9615271</v>
      </c>
      <c r="X534" s="62">
        <f t="shared" si="402"/>
        <v>1</v>
      </c>
      <c r="Y534" s="61">
        <f t="shared" si="402"/>
        <v>8766</v>
      </c>
      <c r="Z534" s="62">
        <f t="shared" si="402"/>
        <v>0.99999999999999989</v>
      </c>
      <c r="AA534" s="63">
        <f t="shared" si="402"/>
        <v>1</v>
      </c>
      <c r="AB534" s="64">
        <f t="shared" si="402"/>
        <v>100</v>
      </c>
      <c r="AC534" s="36">
        <v>525</v>
      </c>
      <c r="AD534" s="47" t="e">
        <f>VLOOKUP(B534,#REF!,3,FALSE)</f>
        <v>#REF!</v>
      </c>
      <c r="AE534" s="2" t="e">
        <f t="shared" si="400"/>
        <v>#REF!</v>
      </c>
    </row>
    <row r="535" spans="1:31" ht="13.5" thickBot="1" x14ac:dyDescent="0.25">
      <c r="A535" s="25">
        <v>37</v>
      </c>
      <c r="B535" s="51"/>
      <c r="C535" s="52"/>
      <c r="D535" s="53" t="s">
        <v>54</v>
      </c>
      <c r="E535" s="54">
        <f>COUNTIF(E525:E533,"&gt;0.0")</f>
        <v>8</v>
      </c>
      <c r="F535" s="55"/>
      <c r="G535" s="56"/>
      <c r="H535" s="55"/>
      <c r="I535" s="56"/>
      <c r="J535" s="57"/>
      <c r="K535" s="58"/>
      <c r="L535" s="59"/>
      <c r="M535" s="58"/>
      <c r="N535" s="59"/>
      <c r="O535" s="57"/>
      <c r="P535" s="57"/>
      <c r="Q535" s="60"/>
      <c r="R535" s="57"/>
      <c r="S535" s="60"/>
      <c r="T535" s="57"/>
      <c r="U535" s="42"/>
      <c r="V535" s="43"/>
      <c r="W535" s="44"/>
      <c r="X535" s="45"/>
      <c r="Y535" s="44"/>
      <c r="Z535" s="45"/>
      <c r="AA535" s="46"/>
      <c r="AB535" s="183"/>
      <c r="AC535" s="36">
        <v>526</v>
      </c>
      <c r="AD535" s="47"/>
    </row>
    <row r="536" spans="1:31" ht="15.75" thickBot="1" x14ac:dyDescent="0.3">
      <c r="A536" s="25">
        <v>38</v>
      </c>
      <c r="B536" s="78" t="s">
        <v>929</v>
      </c>
      <c r="C536" s="72"/>
      <c r="D536" s="28"/>
      <c r="E536" s="103"/>
      <c r="F536" s="41"/>
      <c r="G536" s="100"/>
      <c r="H536" s="41"/>
      <c r="I536" s="100"/>
      <c r="J536" s="41"/>
      <c r="K536" s="41"/>
      <c r="L536" s="100"/>
      <c r="M536" s="41"/>
      <c r="N536" s="100"/>
      <c r="O536" s="41"/>
      <c r="P536" s="41"/>
      <c r="Q536" s="100"/>
      <c r="R536" s="41"/>
      <c r="S536" s="100"/>
      <c r="T536" s="41"/>
      <c r="U536" s="42"/>
      <c r="V536" s="43"/>
      <c r="W536" s="33"/>
      <c r="X536" s="34"/>
      <c r="Y536" s="33"/>
      <c r="Z536" s="34"/>
      <c r="AA536" s="35"/>
      <c r="AB536" s="184">
        <v>100</v>
      </c>
      <c r="AC536" s="36">
        <v>527</v>
      </c>
      <c r="AD536" s="47"/>
    </row>
    <row r="537" spans="1:31" x14ac:dyDescent="0.2">
      <c r="A537" s="25">
        <v>38</v>
      </c>
      <c r="B537" s="38" t="s">
        <v>930</v>
      </c>
      <c r="C537" s="72" t="s">
        <v>931</v>
      </c>
      <c r="D537" s="28">
        <v>2796</v>
      </c>
      <c r="E537" s="69">
        <v>36161</v>
      </c>
      <c r="F537" s="42">
        <v>43276511</v>
      </c>
      <c r="G537" s="77">
        <v>12.42867</v>
      </c>
      <c r="H537" s="42">
        <v>267493</v>
      </c>
      <c r="I537" s="77">
        <v>0</v>
      </c>
      <c r="J537" s="41">
        <f t="shared" ref="J537:J545" si="403">ROUND((+F537*G537+H537*I537)/1000,0)</f>
        <v>537869</v>
      </c>
      <c r="K537" s="42">
        <v>43862963</v>
      </c>
      <c r="L537" s="77">
        <v>13.25234</v>
      </c>
      <c r="M537" s="42">
        <v>287358</v>
      </c>
      <c r="N537" s="77">
        <v>0</v>
      </c>
      <c r="O537" s="41">
        <f t="shared" ref="O537:O545" si="404">ROUND((+K537*L537+M537*N537)/1000,0)</f>
        <v>581287</v>
      </c>
      <c r="P537" s="42">
        <v>45953291</v>
      </c>
      <c r="Q537" s="77">
        <v>12.70961</v>
      </c>
      <c r="R537" s="42">
        <v>298998</v>
      </c>
      <c r="S537" s="77">
        <v>0</v>
      </c>
      <c r="T537" s="41">
        <f t="shared" ref="T537:T545" si="405">ROUND((+P537*Q537+R537*S537)/1000,0)</f>
        <v>584048</v>
      </c>
      <c r="U537" s="42">
        <f t="shared" ref="U537:U546" si="406">ROUND(+T537+O537+J537,0)</f>
        <v>1703204</v>
      </c>
      <c r="V537" s="43" t="s">
        <v>37</v>
      </c>
      <c r="W537" s="44">
        <f t="shared" ref="W537:W546" si="407">IF(V537="yes",U537,"")</f>
        <v>1703204</v>
      </c>
      <c r="X537" s="45">
        <f t="shared" ref="X537:X546" si="408">IF(V537="yes",W537/W$547,0)</f>
        <v>0.14742086793226272</v>
      </c>
      <c r="Y537" s="44">
        <f t="shared" ref="Y537:Y546" si="409">IF(V537="yes",D537,"")</f>
        <v>2796</v>
      </c>
      <c r="Z537" s="45">
        <f t="shared" ref="Z537:Z546" si="410">IF(V537="yes",Y537/Y$547,0)</f>
        <v>0.22678238299943224</v>
      </c>
      <c r="AA537" s="46">
        <f t="shared" ref="AA537:AA546" si="411">(X537*0.25+Z537*0.75)</f>
        <v>0.20694200423263986</v>
      </c>
      <c r="AB537" s="183">
        <f>ROUND(+AA537*$AB$536,4)</f>
        <v>20.694199999999999</v>
      </c>
      <c r="AC537" s="36">
        <v>528</v>
      </c>
      <c r="AD537" s="47" t="e">
        <f>VLOOKUP(B537,#REF!,3,FALSE)</f>
        <v>#REF!</v>
      </c>
      <c r="AE537" s="2" t="e">
        <f t="shared" ref="AE537:AE547" si="412">EXACT(D537,AD537)</f>
        <v>#REF!</v>
      </c>
    </row>
    <row r="538" spans="1:31" x14ac:dyDescent="0.2">
      <c r="A538" s="25">
        <v>38</v>
      </c>
      <c r="B538" s="38" t="s">
        <v>932</v>
      </c>
      <c r="C538" s="72" t="s">
        <v>933</v>
      </c>
      <c r="D538" s="28">
        <v>1662</v>
      </c>
      <c r="E538" s="94">
        <v>43831</v>
      </c>
      <c r="F538" s="42">
        <v>30369480</v>
      </c>
      <c r="G538" s="77">
        <v>8.4605700000000006</v>
      </c>
      <c r="H538" s="42">
        <v>495258</v>
      </c>
      <c r="I538" s="77">
        <v>0</v>
      </c>
      <c r="J538" s="41">
        <f t="shared" si="403"/>
        <v>256943</v>
      </c>
      <c r="K538" s="42">
        <v>32739063</v>
      </c>
      <c r="L538" s="77">
        <v>8.2463300000000004</v>
      </c>
      <c r="M538" s="42">
        <v>535719</v>
      </c>
      <c r="N538" s="77">
        <v>0</v>
      </c>
      <c r="O538" s="41">
        <f t="shared" si="404"/>
        <v>269977</v>
      </c>
      <c r="P538" s="42">
        <v>34244181</v>
      </c>
      <c r="Q538" s="77">
        <v>7.9198199999999996</v>
      </c>
      <c r="R538" s="42">
        <v>556176</v>
      </c>
      <c r="S538" s="77">
        <v>0</v>
      </c>
      <c r="T538" s="41">
        <f t="shared" si="405"/>
        <v>271208</v>
      </c>
      <c r="U538" s="42">
        <f t="shared" si="406"/>
        <v>798128</v>
      </c>
      <c r="V538" s="172" t="s">
        <v>37</v>
      </c>
      <c r="W538" s="44">
        <f t="shared" si="407"/>
        <v>798128</v>
      </c>
      <c r="X538" s="45">
        <f t="shared" si="408"/>
        <v>6.9081990460943599E-2</v>
      </c>
      <c r="Y538" s="44">
        <f t="shared" si="409"/>
        <v>1662</v>
      </c>
      <c r="Z538" s="45">
        <f t="shared" si="410"/>
        <v>0.13480412036661529</v>
      </c>
      <c r="AA538" s="46">
        <f t="shared" si="411"/>
        <v>0.11837358789019738</v>
      </c>
      <c r="AB538" s="183">
        <f t="shared" ref="AB538:AB546" si="413">ROUND(+AA538*$AB$536,4)</f>
        <v>11.837400000000001</v>
      </c>
      <c r="AC538" s="36">
        <v>529</v>
      </c>
      <c r="AD538" s="47" t="e">
        <f>VLOOKUP(B538,#REF!,3,FALSE)</f>
        <v>#REF!</v>
      </c>
      <c r="AE538" s="2" t="e">
        <f t="shared" si="412"/>
        <v>#REF!</v>
      </c>
    </row>
    <row r="539" spans="1:31" x14ac:dyDescent="0.2">
      <c r="A539" s="25">
        <v>38</v>
      </c>
      <c r="B539" s="38" t="s">
        <v>934</v>
      </c>
      <c r="C539" s="72" t="s">
        <v>935</v>
      </c>
      <c r="D539" s="28">
        <v>1093</v>
      </c>
      <c r="E539" s="69">
        <v>37987</v>
      </c>
      <c r="F539" s="42">
        <v>17975616</v>
      </c>
      <c r="G539" s="77">
        <v>12.542160000000001</v>
      </c>
      <c r="H539" s="42">
        <v>402724</v>
      </c>
      <c r="I539" s="77">
        <v>0</v>
      </c>
      <c r="J539" s="41">
        <f t="shared" si="403"/>
        <v>225453</v>
      </c>
      <c r="K539" s="42">
        <v>17745129</v>
      </c>
      <c r="L539" s="77">
        <v>11.999739999999999</v>
      </c>
      <c r="M539" s="42">
        <v>393903</v>
      </c>
      <c r="N539" s="77">
        <v>3.0032800000000002</v>
      </c>
      <c r="O539" s="41">
        <f t="shared" si="404"/>
        <v>214120</v>
      </c>
      <c r="P539" s="42">
        <v>18864756</v>
      </c>
      <c r="Q539" s="77">
        <v>10.63958</v>
      </c>
      <c r="R539" s="42">
        <v>409857</v>
      </c>
      <c r="S539" s="77">
        <v>3.0037500000000001</v>
      </c>
      <c r="T539" s="41">
        <f t="shared" si="405"/>
        <v>201944</v>
      </c>
      <c r="U539" s="42">
        <f t="shared" si="406"/>
        <v>641517</v>
      </c>
      <c r="V539" s="43" t="s">
        <v>37</v>
      </c>
      <c r="W539" s="44">
        <f t="shared" si="407"/>
        <v>641517</v>
      </c>
      <c r="X539" s="45">
        <f t="shared" si="408"/>
        <v>5.5526521152663676E-2</v>
      </c>
      <c r="Y539" s="44">
        <f t="shared" si="409"/>
        <v>1093</v>
      </c>
      <c r="Z539" s="45">
        <f t="shared" si="410"/>
        <v>8.8652769892124256E-2</v>
      </c>
      <c r="AA539" s="46">
        <f t="shared" si="411"/>
        <v>8.0371207707259112E-2</v>
      </c>
      <c r="AB539" s="183">
        <f t="shared" si="413"/>
        <v>8.0371000000000006</v>
      </c>
      <c r="AC539" s="36">
        <v>530</v>
      </c>
      <c r="AD539" s="47" t="e">
        <f>VLOOKUP(B539,#REF!,3,FALSE)</f>
        <v>#REF!</v>
      </c>
      <c r="AE539" s="2" t="e">
        <f t="shared" si="412"/>
        <v>#REF!</v>
      </c>
    </row>
    <row r="540" spans="1:31" x14ac:dyDescent="0.2">
      <c r="A540" s="25">
        <v>38</v>
      </c>
      <c r="B540" s="38" t="s">
        <v>936</v>
      </c>
      <c r="C540" s="72" t="s">
        <v>937</v>
      </c>
      <c r="D540" s="28">
        <v>1304</v>
      </c>
      <c r="E540" s="69">
        <v>36161</v>
      </c>
      <c r="F540" s="42">
        <v>12813032</v>
      </c>
      <c r="G540" s="77">
        <v>13.369009999999999</v>
      </c>
      <c r="H540" s="42">
        <v>299283</v>
      </c>
      <c r="I540" s="77">
        <v>3.0037500000000001</v>
      </c>
      <c r="J540" s="41">
        <f t="shared" si="403"/>
        <v>172197</v>
      </c>
      <c r="K540" s="42">
        <v>13405529</v>
      </c>
      <c r="L540" s="77">
        <v>13.29824</v>
      </c>
      <c r="M540" s="42">
        <v>323893</v>
      </c>
      <c r="N540" s="77">
        <v>3.0037500000000001</v>
      </c>
      <c r="O540" s="41">
        <f t="shared" si="404"/>
        <v>179243</v>
      </c>
      <c r="P540" s="42">
        <v>14004377</v>
      </c>
      <c r="Q540" s="77">
        <v>12.83942</v>
      </c>
      <c r="R540" s="42">
        <v>339290</v>
      </c>
      <c r="S540" s="77">
        <v>3.0033300000000001</v>
      </c>
      <c r="T540" s="41">
        <f t="shared" si="405"/>
        <v>180827</v>
      </c>
      <c r="U540" s="42">
        <f t="shared" si="406"/>
        <v>532267</v>
      </c>
      <c r="V540" s="43" t="s">
        <v>37</v>
      </c>
      <c r="W540" s="44">
        <f t="shared" si="407"/>
        <v>532267</v>
      </c>
      <c r="X540" s="45">
        <f t="shared" si="408"/>
        <v>4.6070384470504815E-2</v>
      </c>
      <c r="Y540" s="44">
        <f t="shared" si="409"/>
        <v>1304</v>
      </c>
      <c r="Z540" s="45">
        <f t="shared" si="410"/>
        <v>0.10576689106983535</v>
      </c>
      <c r="AA540" s="46">
        <f t="shared" si="411"/>
        <v>9.084276442000272E-2</v>
      </c>
      <c r="AB540" s="183">
        <f t="shared" si="413"/>
        <v>9.0843000000000007</v>
      </c>
      <c r="AC540" s="36">
        <v>531</v>
      </c>
      <c r="AD540" s="47" t="e">
        <f>VLOOKUP(B540,#REF!,3,FALSE)</f>
        <v>#REF!</v>
      </c>
      <c r="AE540" s="2" t="e">
        <f t="shared" si="412"/>
        <v>#REF!</v>
      </c>
    </row>
    <row r="541" spans="1:31" x14ac:dyDescent="0.2">
      <c r="A541" s="25">
        <v>38</v>
      </c>
      <c r="B541" s="38" t="s">
        <v>938</v>
      </c>
      <c r="C541" s="72" t="s">
        <v>939</v>
      </c>
      <c r="D541" s="28">
        <v>720</v>
      </c>
      <c r="E541" s="69">
        <v>36161</v>
      </c>
      <c r="F541" s="42">
        <v>12879560</v>
      </c>
      <c r="G541" s="77">
        <v>6.4353100000000003</v>
      </c>
      <c r="H541" s="42">
        <v>349364</v>
      </c>
      <c r="I541" s="77">
        <v>0.42363000000000001</v>
      </c>
      <c r="J541" s="41">
        <f t="shared" si="403"/>
        <v>83032</v>
      </c>
      <c r="K541" s="42">
        <v>12893696</v>
      </c>
      <c r="L541" s="77">
        <v>6.8817399999999997</v>
      </c>
      <c r="M541" s="42">
        <v>360892</v>
      </c>
      <c r="N541" s="77">
        <v>0.41841</v>
      </c>
      <c r="O541" s="41">
        <f t="shared" si="404"/>
        <v>88882</v>
      </c>
      <c r="P541" s="42">
        <v>13350012</v>
      </c>
      <c r="Q541" s="77">
        <v>6.9478600000000004</v>
      </c>
      <c r="R541" s="42">
        <v>375508</v>
      </c>
      <c r="S541" s="77">
        <v>0.53261000000000003</v>
      </c>
      <c r="T541" s="41">
        <f t="shared" si="405"/>
        <v>92954</v>
      </c>
      <c r="U541" s="42">
        <f t="shared" si="406"/>
        <v>264868</v>
      </c>
      <c r="V541" s="43" t="s">
        <v>37</v>
      </c>
      <c r="W541" s="44">
        <f t="shared" si="407"/>
        <v>264868</v>
      </c>
      <c r="X541" s="45">
        <f t="shared" si="408"/>
        <v>2.2925656848787675E-2</v>
      </c>
      <c r="Y541" s="44">
        <f t="shared" si="409"/>
        <v>720</v>
      </c>
      <c r="Z541" s="45">
        <f t="shared" si="410"/>
        <v>5.8398896909725037E-2</v>
      </c>
      <c r="AA541" s="46">
        <f t="shared" si="411"/>
        <v>4.9530586894490691E-2</v>
      </c>
      <c r="AB541" s="183">
        <f t="shared" si="413"/>
        <v>4.9531000000000001</v>
      </c>
      <c r="AC541" s="36">
        <v>532</v>
      </c>
      <c r="AD541" s="47" t="e">
        <f>VLOOKUP(B541,#REF!,3,FALSE)</f>
        <v>#REF!</v>
      </c>
      <c r="AE541" s="2" t="e">
        <f t="shared" si="412"/>
        <v>#REF!</v>
      </c>
    </row>
    <row r="542" spans="1:31" x14ac:dyDescent="0.2">
      <c r="A542" s="25">
        <v>38</v>
      </c>
      <c r="B542" s="38" t="s">
        <v>940</v>
      </c>
      <c r="C542" s="72" t="s">
        <v>941</v>
      </c>
      <c r="D542" s="28">
        <v>161</v>
      </c>
      <c r="E542" s="69">
        <v>36161</v>
      </c>
      <c r="F542" s="42">
        <v>6113328</v>
      </c>
      <c r="G542" s="77">
        <v>7.1147799999999997</v>
      </c>
      <c r="H542" s="42">
        <v>17737</v>
      </c>
      <c r="I542" s="77">
        <v>0</v>
      </c>
      <c r="J542" s="41">
        <f t="shared" si="403"/>
        <v>43495</v>
      </c>
      <c r="K542" s="42">
        <v>5898797</v>
      </c>
      <c r="L542" s="77">
        <v>7.3311500000000001</v>
      </c>
      <c r="M542" s="42">
        <v>19017</v>
      </c>
      <c r="N542" s="77">
        <v>0</v>
      </c>
      <c r="O542" s="41">
        <f t="shared" si="404"/>
        <v>43245</v>
      </c>
      <c r="P542" s="42">
        <v>5986401</v>
      </c>
      <c r="Q542" s="77">
        <v>7.1737599999999997</v>
      </c>
      <c r="R542" s="42">
        <v>19787</v>
      </c>
      <c r="S542" s="77">
        <v>0</v>
      </c>
      <c r="T542" s="41">
        <f t="shared" si="405"/>
        <v>42945</v>
      </c>
      <c r="U542" s="42">
        <f t="shared" si="406"/>
        <v>129685</v>
      </c>
      <c r="V542" s="43" t="s">
        <v>37</v>
      </c>
      <c r="W542" s="44">
        <f t="shared" si="407"/>
        <v>129685</v>
      </c>
      <c r="X542" s="45">
        <f t="shared" si="408"/>
        <v>1.1224888655613474E-2</v>
      </c>
      <c r="Y542" s="44">
        <f t="shared" si="409"/>
        <v>161</v>
      </c>
      <c r="Z542" s="45">
        <f t="shared" si="410"/>
        <v>1.3058642225646849E-2</v>
      </c>
      <c r="AA542" s="46">
        <f t="shared" si="411"/>
        <v>1.2600203833138505E-2</v>
      </c>
      <c r="AB542" s="183">
        <f t="shared" si="413"/>
        <v>1.26</v>
      </c>
      <c r="AC542" s="36">
        <v>533</v>
      </c>
      <c r="AD542" s="47" t="e">
        <f>VLOOKUP(B542,#REF!,3,FALSE)</f>
        <v>#REF!</v>
      </c>
      <c r="AE542" s="2" t="e">
        <f t="shared" si="412"/>
        <v>#REF!</v>
      </c>
    </row>
    <row r="543" spans="1:31" x14ac:dyDescent="0.2">
      <c r="A543" s="25">
        <v>38</v>
      </c>
      <c r="B543" s="38" t="s">
        <v>942</v>
      </c>
      <c r="C543" s="72" t="s">
        <v>943</v>
      </c>
      <c r="D543" s="28">
        <v>269</v>
      </c>
      <c r="E543" s="69">
        <v>36161</v>
      </c>
      <c r="F543" s="42">
        <v>3331720</v>
      </c>
      <c r="G543" s="77">
        <v>7.1821799999999998</v>
      </c>
      <c r="H543" s="42">
        <v>20868</v>
      </c>
      <c r="I543" s="77">
        <v>0</v>
      </c>
      <c r="J543" s="41">
        <f t="shared" si="403"/>
        <v>23929</v>
      </c>
      <c r="K543" s="42">
        <v>3362750</v>
      </c>
      <c r="L543" s="77">
        <v>7.1158999999999999</v>
      </c>
      <c r="M543" s="42">
        <v>22758</v>
      </c>
      <c r="N543" s="77">
        <v>0</v>
      </c>
      <c r="O543" s="41">
        <f t="shared" si="404"/>
        <v>23929</v>
      </c>
      <c r="P543" s="42">
        <v>3540962</v>
      </c>
      <c r="Q543" s="77">
        <v>6.7577699999999998</v>
      </c>
      <c r="R543" s="42">
        <v>23754</v>
      </c>
      <c r="S543" s="77">
        <v>0</v>
      </c>
      <c r="T543" s="41">
        <f t="shared" si="405"/>
        <v>23929</v>
      </c>
      <c r="U543" s="42">
        <f t="shared" si="406"/>
        <v>71787</v>
      </c>
      <c r="V543" s="43" t="s">
        <v>37</v>
      </c>
      <c r="W543" s="44">
        <f t="shared" si="407"/>
        <v>71787</v>
      </c>
      <c r="X543" s="45">
        <f t="shared" si="408"/>
        <v>6.2135257116900525E-3</v>
      </c>
      <c r="Y543" s="44">
        <f t="shared" si="409"/>
        <v>269</v>
      </c>
      <c r="Z543" s="45">
        <f t="shared" si="410"/>
        <v>2.1818476762105604E-2</v>
      </c>
      <c r="AA543" s="46">
        <f t="shared" si="411"/>
        <v>1.7917238999501716E-2</v>
      </c>
      <c r="AB543" s="183">
        <f t="shared" si="413"/>
        <v>1.7917000000000001</v>
      </c>
      <c r="AC543" s="36">
        <v>534</v>
      </c>
      <c r="AD543" s="47" t="e">
        <f>VLOOKUP(B543,#REF!,3,FALSE)</f>
        <v>#REF!</v>
      </c>
      <c r="AE543" s="2" t="e">
        <f t="shared" si="412"/>
        <v>#REF!</v>
      </c>
    </row>
    <row r="544" spans="1:31" x14ac:dyDescent="0.2">
      <c r="A544" s="25">
        <v>38</v>
      </c>
      <c r="B544" s="38" t="s">
        <v>944</v>
      </c>
      <c r="C544" s="72" t="s">
        <v>945</v>
      </c>
      <c r="D544" s="28">
        <v>98</v>
      </c>
      <c r="E544" s="69">
        <v>36434</v>
      </c>
      <c r="F544" s="42">
        <v>1078125</v>
      </c>
      <c r="G544" s="77">
        <v>6.9565200000000003</v>
      </c>
      <c r="H544" s="42">
        <v>0</v>
      </c>
      <c r="I544" s="77">
        <v>0</v>
      </c>
      <c r="J544" s="41">
        <f t="shared" si="403"/>
        <v>7500</v>
      </c>
      <c r="K544" s="42">
        <v>1076929</v>
      </c>
      <c r="L544" s="77">
        <v>7.4285300000000003</v>
      </c>
      <c r="M544" s="42">
        <v>0</v>
      </c>
      <c r="N544" s="77">
        <v>0</v>
      </c>
      <c r="O544" s="41">
        <f t="shared" si="404"/>
        <v>8000</v>
      </c>
      <c r="P544" s="42">
        <v>1127934</v>
      </c>
      <c r="Q544" s="77">
        <v>6.8709699999999998</v>
      </c>
      <c r="R544" s="42">
        <v>0</v>
      </c>
      <c r="S544" s="77">
        <v>0</v>
      </c>
      <c r="T544" s="41">
        <f t="shared" si="405"/>
        <v>7750</v>
      </c>
      <c r="U544" s="42">
        <f t="shared" si="406"/>
        <v>23250</v>
      </c>
      <c r="V544" s="43" t="s">
        <v>37</v>
      </c>
      <c r="W544" s="44">
        <f t="shared" si="407"/>
        <v>23250</v>
      </c>
      <c r="X544" s="45">
        <f t="shared" si="408"/>
        <v>2.0124043740063482E-3</v>
      </c>
      <c r="Y544" s="44">
        <f t="shared" si="409"/>
        <v>98</v>
      </c>
      <c r="Z544" s="45">
        <f t="shared" si="410"/>
        <v>7.9487387460459077E-3</v>
      </c>
      <c r="AA544" s="46">
        <f t="shared" si="411"/>
        <v>6.4646551530360176E-3</v>
      </c>
      <c r="AB544" s="183">
        <f t="shared" si="413"/>
        <v>0.64649999999999996</v>
      </c>
      <c r="AC544" s="36">
        <v>535</v>
      </c>
      <c r="AD544" s="47" t="e">
        <f>VLOOKUP(B544,#REF!,3,FALSE)</f>
        <v>#REF!</v>
      </c>
      <c r="AE544" s="2" t="e">
        <f t="shared" si="412"/>
        <v>#REF!</v>
      </c>
    </row>
    <row r="545" spans="1:39" x14ac:dyDescent="0.2">
      <c r="A545" s="25">
        <v>38</v>
      </c>
      <c r="B545" s="38" t="s">
        <v>946</v>
      </c>
      <c r="C545" s="72" t="s">
        <v>947</v>
      </c>
      <c r="D545" s="49">
        <v>191</v>
      </c>
      <c r="E545" s="69">
        <v>36434</v>
      </c>
      <c r="F545" s="42">
        <v>1944737</v>
      </c>
      <c r="G545" s="77">
        <v>6.9207299999999998</v>
      </c>
      <c r="H545" s="42">
        <v>114633</v>
      </c>
      <c r="I545" s="77">
        <v>0</v>
      </c>
      <c r="J545" s="41">
        <f t="shared" si="403"/>
        <v>13459</v>
      </c>
      <c r="K545" s="42">
        <v>2024140</v>
      </c>
      <c r="L545" s="77">
        <v>6.9234299999999998</v>
      </c>
      <c r="M545" s="42">
        <v>123207</v>
      </c>
      <c r="N545" s="77">
        <v>0</v>
      </c>
      <c r="O545" s="41">
        <f t="shared" si="404"/>
        <v>14014</v>
      </c>
      <c r="P545" s="42">
        <v>2171881</v>
      </c>
      <c r="Q545" s="77">
        <v>6.4524699999999999</v>
      </c>
      <c r="R545" s="42">
        <v>125628</v>
      </c>
      <c r="S545" s="77">
        <v>0</v>
      </c>
      <c r="T545" s="41">
        <f t="shared" si="405"/>
        <v>14014</v>
      </c>
      <c r="U545" s="42">
        <f t="shared" si="406"/>
        <v>41487</v>
      </c>
      <c r="V545" s="43" t="s">
        <v>37</v>
      </c>
      <c r="W545" s="44">
        <f t="shared" si="407"/>
        <v>41487</v>
      </c>
      <c r="X545" s="45">
        <f t="shared" si="408"/>
        <v>3.5909083984688762E-3</v>
      </c>
      <c r="Y545" s="44">
        <f t="shared" si="409"/>
        <v>191</v>
      </c>
      <c r="Z545" s="45">
        <f t="shared" si="410"/>
        <v>1.5491929596885392E-2</v>
      </c>
      <c r="AA545" s="46">
        <f t="shared" si="411"/>
        <v>1.2516674297281264E-2</v>
      </c>
      <c r="AB545" s="183">
        <f t="shared" si="413"/>
        <v>1.2517</v>
      </c>
      <c r="AC545" s="36">
        <v>536</v>
      </c>
      <c r="AD545" s="47" t="e">
        <f>VLOOKUP(B545,#REF!,3,FALSE)</f>
        <v>#REF!</v>
      </c>
      <c r="AE545" s="2" t="e">
        <f t="shared" si="412"/>
        <v>#REF!</v>
      </c>
    </row>
    <row r="546" spans="1:39" x14ac:dyDescent="0.2">
      <c r="A546" s="25">
        <v>38</v>
      </c>
      <c r="B546" s="38" t="s">
        <v>948</v>
      </c>
      <c r="C546" s="72" t="s">
        <v>51</v>
      </c>
      <c r="D546" s="28">
        <v>4035</v>
      </c>
      <c r="E546" s="69">
        <v>36434</v>
      </c>
      <c r="F546" s="30"/>
      <c r="G546" s="77"/>
      <c r="H546" s="42"/>
      <c r="I546" s="77"/>
      <c r="J546" s="42">
        <v>2418812</v>
      </c>
      <c r="K546" s="42"/>
      <c r="L546" s="77"/>
      <c r="M546" s="42"/>
      <c r="N546" s="77"/>
      <c r="O546" s="42">
        <v>2517714</v>
      </c>
      <c r="P546" s="42"/>
      <c r="Q546" s="77"/>
      <c r="R546" s="42"/>
      <c r="S546" s="77"/>
      <c r="T546" s="42">
        <v>2410625</v>
      </c>
      <c r="U546" s="42">
        <f t="shared" si="406"/>
        <v>7347151</v>
      </c>
      <c r="V546" s="43" t="s">
        <v>37</v>
      </c>
      <c r="W546" s="44">
        <f t="shared" si="407"/>
        <v>7347151</v>
      </c>
      <c r="X546" s="45">
        <f t="shared" si="408"/>
        <v>0.63593285199505878</v>
      </c>
      <c r="Y546" s="44">
        <f t="shared" si="409"/>
        <v>4035</v>
      </c>
      <c r="Z546" s="45">
        <f t="shared" si="410"/>
        <v>0.32727715143158409</v>
      </c>
      <c r="AA546" s="46">
        <f t="shared" si="411"/>
        <v>0.40444107657245276</v>
      </c>
      <c r="AB546" s="183">
        <f t="shared" si="413"/>
        <v>40.444099999999999</v>
      </c>
      <c r="AC546" s="36">
        <v>537</v>
      </c>
      <c r="AD546" s="47" t="e">
        <f>VLOOKUP(B546,#REF!,3,FALSE)</f>
        <v>#REF!</v>
      </c>
      <c r="AE546" s="2" t="e">
        <f t="shared" si="412"/>
        <v>#REF!</v>
      </c>
    </row>
    <row r="547" spans="1:39" x14ac:dyDescent="0.2">
      <c r="A547" s="25">
        <v>38</v>
      </c>
      <c r="B547" s="51" t="s">
        <v>949</v>
      </c>
      <c r="C547" s="52" t="s">
        <v>950</v>
      </c>
      <c r="D547" s="53">
        <f>SUBTOTAL(9,D537:D546)</f>
        <v>12329</v>
      </c>
      <c r="E547" s="69"/>
      <c r="F547" s="55"/>
      <c r="G547" s="56"/>
      <c r="H547" s="55"/>
      <c r="I547" s="56"/>
      <c r="J547" s="57">
        <f>SUBTOTAL(9,J537:J546)</f>
        <v>3782689</v>
      </c>
      <c r="K547" s="58"/>
      <c r="L547" s="59"/>
      <c r="M547" s="58"/>
      <c r="N547" s="59"/>
      <c r="O547" s="57">
        <f>SUBTOTAL(9,O537:O546)</f>
        <v>3940411</v>
      </c>
      <c r="P547" s="57"/>
      <c r="Q547" s="60"/>
      <c r="R547" s="57"/>
      <c r="S547" s="60"/>
      <c r="T547" s="57">
        <f>SUBTOTAL(9,T537:T546)</f>
        <v>3830244</v>
      </c>
      <c r="U547" s="57">
        <f>SUBTOTAL(9,U537:U546)</f>
        <v>11553344</v>
      </c>
      <c r="V547" s="43"/>
      <c r="W547" s="61">
        <f t="shared" ref="W547:AB547" si="414">SUBTOTAL(9,W537:W546)</f>
        <v>11553344</v>
      </c>
      <c r="X547" s="62">
        <f t="shared" si="414"/>
        <v>1</v>
      </c>
      <c r="Y547" s="61">
        <f t="shared" si="414"/>
        <v>12329</v>
      </c>
      <c r="Z547" s="62">
        <f t="shared" si="414"/>
        <v>1</v>
      </c>
      <c r="AA547" s="63">
        <f t="shared" si="414"/>
        <v>1</v>
      </c>
      <c r="AB547" s="64">
        <f t="shared" si="414"/>
        <v>100.0001</v>
      </c>
      <c r="AC547" s="36">
        <v>538</v>
      </c>
      <c r="AD547" s="47" t="e">
        <f>VLOOKUP(B547,#REF!,3,FALSE)</f>
        <v>#REF!</v>
      </c>
      <c r="AE547" s="2" t="e">
        <f t="shared" si="412"/>
        <v>#REF!</v>
      </c>
    </row>
    <row r="548" spans="1:39" ht="13.5" thickBot="1" x14ac:dyDescent="0.25">
      <c r="A548" s="25">
        <v>38</v>
      </c>
      <c r="B548" s="51"/>
      <c r="C548" s="52"/>
      <c r="D548" s="53" t="s">
        <v>54</v>
      </c>
      <c r="E548" s="54">
        <f>COUNTIF(E537:E546,"&gt;0.0")</f>
        <v>10</v>
      </c>
      <c r="F548" s="55"/>
      <c r="G548" s="56"/>
      <c r="H548" s="55"/>
      <c r="I548" s="56"/>
      <c r="J548" s="57"/>
      <c r="K548" s="58"/>
      <c r="L548" s="59"/>
      <c r="M548" s="58"/>
      <c r="N548" s="59"/>
      <c r="O548" s="57"/>
      <c r="P548" s="57"/>
      <c r="Q548" s="60"/>
      <c r="R548" s="57"/>
      <c r="S548" s="60"/>
      <c r="T548" s="57"/>
      <c r="U548" s="42"/>
      <c r="V548" s="43"/>
      <c r="W548" s="44"/>
      <c r="X548" s="45"/>
      <c r="Y548" s="44"/>
      <c r="Z548" s="45"/>
      <c r="AA548" s="46"/>
      <c r="AB548" s="183"/>
      <c r="AC548" s="36">
        <v>539</v>
      </c>
      <c r="AD548" s="47"/>
    </row>
    <row r="549" spans="1:39" ht="15.75" thickBot="1" x14ac:dyDescent="0.3">
      <c r="A549" s="25">
        <v>39</v>
      </c>
      <c r="B549" s="78" t="s">
        <v>951</v>
      </c>
      <c r="C549" s="72"/>
      <c r="D549" s="28"/>
      <c r="E549" s="69"/>
      <c r="F549" s="42"/>
      <c r="G549" s="77"/>
      <c r="H549" s="42"/>
      <c r="I549" s="77"/>
      <c r="J549" s="42"/>
      <c r="K549" s="42"/>
      <c r="L549" s="77"/>
      <c r="M549" s="42"/>
      <c r="N549" s="77"/>
      <c r="O549" s="42"/>
      <c r="P549" s="42"/>
      <c r="Q549" s="77"/>
      <c r="R549" s="42"/>
      <c r="S549" s="77"/>
      <c r="T549" s="42"/>
      <c r="U549" s="42"/>
      <c r="V549" s="43"/>
      <c r="W549" s="33"/>
      <c r="X549" s="34"/>
      <c r="Y549" s="33"/>
      <c r="Z549" s="34"/>
      <c r="AA549" s="35"/>
      <c r="AB549" s="184">
        <v>100</v>
      </c>
      <c r="AC549" s="36">
        <v>540</v>
      </c>
      <c r="AD549" s="47"/>
    </row>
    <row r="550" spans="1:39" x14ac:dyDescent="0.2">
      <c r="A550" s="25">
        <v>39</v>
      </c>
      <c r="B550" s="38" t="s">
        <v>952</v>
      </c>
      <c r="C550" s="72" t="s">
        <v>953</v>
      </c>
      <c r="D550" s="28">
        <v>1593</v>
      </c>
      <c r="E550" s="69">
        <v>37987</v>
      </c>
      <c r="F550" s="42">
        <v>21703729</v>
      </c>
      <c r="G550" s="77">
        <v>16.37481</v>
      </c>
      <c r="H550" s="42">
        <v>326549</v>
      </c>
      <c r="I550" s="77">
        <v>3.00108</v>
      </c>
      <c r="J550" s="41">
        <f t="shared" ref="J550:J560" si="415">ROUND((+F550*G550+H550*I550)/1000,0)</f>
        <v>356374</v>
      </c>
      <c r="K550" s="42">
        <v>20557392</v>
      </c>
      <c r="L550" s="77">
        <v>16.339410000000001</v>
      </c>
      <c r="M550" s="42">
        <v>370428</v>
      </c>
      <c r="N550" s="77">
        <v>3.0037500000000001</v>
      </c>
      <c r="O550" s="41">
        <f t="shared" ref="O550:O560" si="416">ROUND((+K550*L550+M550*N550)/1000,0)</f>
        <v>337008</v>
      </c>
      <c r="P550" s="42">
        <v>21510875</v>
      </c>
      <c r="Q550" s="77">
        <v>16.565709999999999</v>
      </c>
      <c r="R550" s="42">
        <v>342930</v>
      </c>
      <c r="S550" s="77">
        <v>3.00353</v>
      </c>
      <c r="T550" s="41">
        <f t="shared" ref="T550:T560" si="417">ROUND((+P550*Q550+R550*S550)/1000,0)</f>
        <v>357373</v>
      </c>
      <c r="U550" s="42">
        <f t="shared" ref="U550:U561" si="418">ROUND(+T550+O550+J550,0)</f>
        <v>1050755</v>
      </c>
      <c r="V550" s="43" t="s">
        <v>37</v>
      </c>
      <c r="W550" s="44">
        <f t="shared" ref="W550:W561" si="419">IF(V550="yes",U550,"")</f>
        <v>1050755</v>
      </c>
      <c r="X550" s="45">
        <f t="shared" ref="X550:X561" si="420">IF(V550="yes",W550/W$562,0)</f>
        <v>0.10418576399406707</v>
      </c>
      <c r="Y550" s="44">
        <f t="shared" ref="Y550:Y561" si="421">IF(V550="yes",D550,"")</f>
        <v>1593</v>
      </c>
      <c r="Z550" s="45">
        <f t="shared" ref="Z550:Z561" si="422">IF(V550="yes",Y550/Y$562,0)</f>
        <v>0.1502121640735502</v>
      </c>
      <c r="AA550" s="46">
        <f t="shared" ref="AA550:AA561" si="423">(X550*0.25+Z550*0.75)</f>
        <v>0.13870556405367943</v>
      </c>
      <c r="AB550" s="183">
        <f>ROUND(+AA550*$AB$549,2)</f>
        <v>13.87</v>
      </c>
      <c r="AC550" s="36">
        <v>541</v>
      </c>
      <c r="AD550" s="47" t="e">
        <f>VLOOKUP(B550,#REF!,3,FALSE)</f>
        <v>#REF!</v>
      </c>
      <c r="AE550" s="2" t="e">
        <f t="shared" ref="AE550:AE562" si="424">EXACT(D550,AD550)</f>
        <v>#REF!</v>
      </c>
    </row>
    <row r="551" spans="1:39" x14ac:dyDescent="0.2">
      <c r="A551" s="25">
        <v>39</v>
      </c>
      <c r="B551" s="38" t="s">
        <v>954</v>
      </c>
      <c r="C551" s="72" t="s">
        <v>955</v>
      </c>
      <c r="D551" s="28">
        <v>1091</v>
      </c>
      <c r="E551" s="69">
        <v>37987</v>
      </c>
      <c r="F551" s="42">
        <v>12599245</v>
      </c>
      <c r="G551" s="77">
        <v>10.075670000000001</v>
      </c>
      <c r="H551" s="42">
        <v>439083</v>
      </c>
      <c r="I551" s="77">
        <v>3.0037500000000001</v>
      </c>
      <c r="J551" s="41">
        <f t="shared" si="415"/>
        <v>128265</v>
      </c>
      <c r="K551" s="42">
        <v>12151814</v>
      </c>
      <c r="L551" s="77">
        <v>11.427989999999999</v>
      </c>
      <c r="M551" s="42">
        <v>452918</v>
      </c>
      <c r="N551" s="77">
        <v>3.0027599999999999</v>
      </c>
      <c r="O551" s="41">
        <f t="shared" si="416"/>
        <v>140231</v>
      </c>
      <c r="P551" s="42">
        <v>12590986</v>
      </c>
      <c r="Q551" s="77">
        <v>15.191090000000001</v>
      </c>
      <c r="R551" s="42">
        <v>469970</v>
      </c>
      <c r="S551" s="77">
        <v>3.0037500000000001</v>
      </c>
      <c r="T551" s="41">
        <f t="shared" si="417"/>
        <v>192682</v>
      </c>
      <c r="U551" s="42">
        <f t="shared" si="418"/>
        <v>461178</v>
      </c>
      <c r="V551" s="43" t="s">
        <v>37</v>
      </c>
      <c r="W551" s="44">
        <f t="shared" si="419"/>
        <v>461178</v>
      </c>
      <c r="X551" s="45">
        <f t="shared" si="420"/>
        <v>4.5727293486355867E-2</v>
      </c>
      <c r="Y551" s="44">
        <f t="shared" si="421"/>
        <v>1091</v>
      </c>
      <c r="Z551" s="45">
        <f t="shared" si="422"/>
        <v>0.10287600188590287</v>
      </c>
      <c r="AA551" s="46">
        <f t="shared" si="423"/>
        <v>8.8588824786016124E-2</v>
      </c>
      <c r="AB551" s="183">
        <f t="shared" ref="AB551:AB561" si="425">ROUND(+AA551*$AB$549,2)</f>
        <v>8.86</v>
      </c>
      <c r="AC551" s="36">
        <v>542</v>
      </c>
      <c r="AD551" s="47" t="e">
        <f>VLOOKUP(B551,#REF!,3,FALSE)</f>
        <v>#REF!</v>
      </c>
      <c r="AE551" s="2" t="e">
        <f t="shared" si="424"/>
        <v>#REF!</v>
      </c>
    </row>
    <row r="552" spans="1:39" x14ac:dyDescent="0.2">
      <c r="A552" s="25">
        <v>39</v>
      </c>
      <c r="B552" s="38" t="s">
        <v>956</v>
      </c>
      <c r="C552" s="48" t="s">
        <v>43</v>
      </c>
      <c r="D552" s="28">
        <v>1059</v>
      </c>
      <c r="E552" s="69">
        <v>37987</v>
      </c>
      <c r="F552" s="42">
        <v>16965501</v>
      </c>
      <c r="G552" s="77">
        <v>10.53707</v>
      </c>
      <c r="H552" s="42">
        <v>297827</v>
      </c>
      <c r="I552" s="77">
        <v>3.0037500000000001</v>
      </c>
      <c r="J552" s="41">
        <f t="shared" si="415"/>
        <v>179661</v>
      </c>
      <c r="K552" s="42">
        <v>17226826</v>
      </c>
      <c r="L552" s="77">
        <v>10.519310000000001</v>
      </c>
      <c r="M552" s="42">
        <v>321039</v>
      </c>
      <c r="N552" s="77">
        <v>3.0027499999999998</v>
      </c>
      <c r="O552" s="41">
        <f t="shared" si="416"/>
        <v>182178</v>
      </c>
      <c r="P552" s="42">
        <v>18037746</v>
      </c>
      <c r="Q552" s="77">
        <v>15.49662</v>
      </c>
      <c r="R552" s="42">
        <v>308108</v>
      </c>
      <c r="S552" s="77">
        <v>3.0037500000000001</v>
      </c>
      <c r="T552" s="41">
        <f t="shared" si="417"/>
        <v>280450</v>
      </c>
      <c r="U552" s="42">
        <f t="shared" si="418"/>
        <v>642289</v>
      </c>
      <c r="V552" s="43" t="s">
        <v>37</v>
      </c>
      <c r="W552" s="44">
        <f t="shared" si="419"/>
        <v>642289</v>
      </c>
      <c r="X552" s="45">
        <f t="shared" si="420"/>
        <v>6.3685036159699782E-2</v>
      </c>
      <c r="Y552" s="44">
        <f t="shared" si="421"/>
        <v>1059</v>
      </c>
      <c r="Z552" s="45">
        <f t="shared" si="422"/>
        <v>9.9858557284299862E-2</v>
      </c>
      <c r="AA552" s="46">
        <f t="shared" si="423"/>
        <v>9.0815177003149838E-2</v>
      </c>
      <c r="AB552" s="183">
        <f t="shared" si="425"/>
        <v>9.08</v>
      </c>
      <c r="AC552" s="36">
        <v>543</v>
      </c>
      <c r="AD552" s="47" t="e">
        <f>VLOOKUP(B552,#REF!,3,FALSE)</f>
        <v>#REF!</v>
      </c>
      <c r="AE552" s="2" t="e">
        <f t="shared" si="424"/>
        <v>#REF!</v>
      </c>
    </row>
    <row r="553" spans="1:39" x14ac:dyDescent="0.2">
      <c r="A553" s="25">
        <v>39</v>
      </c>
      <c r="B553" s="38" t="s">
        <v>957</v>
      </c>
      <c r="C553" s="48" t="s">
        <v>39</v>
      </c>
      <c r="D553" s="28">
        <v>18</v>
      </c>
      <c r="E553" s="69"/>
      <c r="F553" s="42">
        <v>0</v>
      </c>
      <c r="G553" s="77">
        <v>0</v>
      </c>
      <c r="H553" s="42">
        <v>0</v>
      </c>
      <c r="I553" s="77">
        <v>0</v>
      </c>
      <c r="J553" s="41">
        <f t="shared" si="415"/>
        <v>0</v>
      </c>
      <c r="K553" s="42">
        <v>0</v>
      </c>
      <c r="L553" s="77">
        <v>0</v>
      </c>
      <c r="M553" s="42">
        <v>0</v>
      </c>
      <c r="N553" s="77">
        <v>0</v>
      </c>
      <c r="O553" s="41">
        <f t="shared" si="416"/>
        <v>0</v>
      </c>
      <c r="P553" s="42">
        <v>0</v>
      </c>
      <c r="Q553" s="77">
        <v>0</v>
      </c>
      <c r="R553" s="42">
        <v>0</v>
      </c>
      <c r="S553" s="77">
        <v>0</v>
      </c>
      <c r="T553" s="41">
        <f t="shared" si="417"/>
        <v>0</v>
      </c>
      <c r="U553" s="42">
        <f t="shared" si="418"/>
        <v>0</v>
      </c>
      <c r="V553" s="43" t="s">
        <v>154</v>
      </c>
      <c r="W553" s="44" t="str">
        <f t="shared" si="419"/>
        <v/>
      </c>
      <c r="X553" s="45">
        <f t="shared" si="420"/>
        <v>0</v>
      </c>
      <c r="Y553" s="44" t="str">
        <f t="shared" si="421"/>
        <v/>
      </c>
      <c r="Z553" s="45">
        <f t="shared" si="422"/>
        <v>0</v>
      </c>
      <c r="AA553" s="46">
        <f t="shared" si="423"/>
        <v>0</v>
      </c>
      <c r="AB553" s="183">
        <f t="shared" si="425"/>
        <v>0</v>
      </c>
      <c r="AC553" s="36">
        <v>544</v>
      </c>
      <c r="AD553" s="47" t="e">
        <f>VLOOKUP(B553,#REF!,3,FALSE)</f>
        <v>#REF!</v>
      </c>
      <c r="AE553" s="2" t="e">
        <f t="shared" si="424"/>
        <v>#REF!</v>
      </c>
    </row>
    <row r="554" spans="1:39" x14ac:dyDescent="0.2">
      <c r="A554" s="25">
        <v>39</v>
      </c>
      <c r="B554" s="38" t="s">
        <v>958</v>
      </c>
      <c r="C554" s="72" t="s">
        <v>959</v>
      </c>
      <c r="D554" s="28">
        <v>405</v>
      </c>
      <c r="E554" s="69">
        <v>37987</v>
      </c>
      <c r="F554" s="42">
        <v>6379257</v>
      </c>
      <c r="G554" s="77">
        <v>16.180569999999999</v>
      </c>
      <c r="H554" s="42">
        <v>35660</v>
      </c>
      <c r="I554" s="77">
        <v>3.0037500000000001</v>
      </c>
      <c r="J554" s="41">
        <f t="shared" si="415"/>
        <v>103327</v>
      </c>
      <c r="K554" s="42">
        <v>6098185</v>
      </c>
      <c r="L554" s="77">
        <v>16.57696</v>
      </c>
      <c r="M554" s="42">
        <v>37175</v>
      </c>
      <c r="N554" s="77">
        <v>3.0037500000000001</v>
      </c>
      <c r="O554" s="41">
        <f t="shared" si="416"/>
        <v>101201</v>
      </c>
      <c r="P554" s="42">
        <v>6519953</v>
      </c>
      <c r="Q554" s="77">
        <v>16.927530000000001</v>
      </c>
      <c r="R554" s="42">
        <v>38682</v>
      </c>
      <c r="S554" s="77">
        <v>3.0037500000000001</v>
      </c>
      <c r="T554" s="41">
        <f t="shared" si="417"/>
        <v>110483</v>
      </c>
      <c r="U554" s="42">
        <f t="shared" si="418"/>
        <v>315011</v>
      </c>
      <c r="V554" s="43" t="s">
        <v>37</v>
      </c>
      <c r="W554" s="44">
        <f t="shared" si="419"/>
        <v>315011</v>
      </c>
      <c r="X554" s="45">
        <f t="shared" si="420"/>
        <v>3.1234361674733941E-2</v>
      </c>
      <c r="Y554" s="44">
        <f t="shared" si="421"/>
        <v>405</v>
      </c>
      <c r="Z554" s="45">
        <f t="shared" si="422"/>
        <v>3.818953323903819E-2</v>
      </c>
      <c r="AA554" s="46">
        <f t="shared" si="423"/>
        <v>3.6450740347962127E-2</v>
      </c>
      <c r="AB554" s="183">
        <f t="shared" si="425"/>
        <v>3.65</v>
      </c>
      <c r="AC554" s="36">
        <v>545</v>
      </c>
      <c r="AD554" s="47" t="e">
        <f>VLOOKUP(B554,#REF!,3,FALSE)</f>
        <v>#REF!</v>
      </c>
      <c r="AE554" s="2" t="e">
        <f t="shared" si="424"/>
        <v>#REF!</v>
      </c>
    </row>
    <row r="555" spans="1:39" x14ac:dyDescent="0.2">
      <c r="A555" s="25">
        <v>39</v>
      </c>
      <c r="B555" s="38" t="s">
        <v>960</v>
      </c>
      <c r="C555" s="48" t="s">
        <v>41</v>
      </c>
      <c r="D555" s="28">
        <v>368</v>
      </c>
      <c r="E555" s="69">
        <v>37987</v>
      </c>
      <c r="F555" s="42">
        <v>463689</v>
      </c>
      <c r="G555" s="77">
        <v>7.9017499999999998</v>
      </c>
      <c r="H555" s="42">
        <v>116227</v>
      </c>
      <c r="I555" s="77">
        <v>3.0037500000000001</v>
      </c>
      <c r="J555" s="41">
        <f t="shared" si="415"/>
        <v>4013</v>
      </c>
      <c r="K555" s="42">
        <v>4686106</v>
      </c>
      <c r="L555" s="77">
        <v>8.0561500000000006</v>
      </c>
      <c r="M555" s="42">
        <v>120967</v>
      </c>
      <c r="N555" s="77">
        <v>3.00082</v>
      </c>
      <c r="O555" s="41">
        <f t="shared" si="416"/>
        <v>38115</v>
      </c>
      <c r="P555" s="42">
        <v>4858787</v>
      </c>
      <c r="Q555" s="77">
        <v>15.639709999999999</v>
      </c>
      <c r="R555" s="42">
        <v>125866</v>
      </c>
      <c r="S555" s="77">
        <v>3.0032000000000001</v>
      </c>
      <c r="T555" s="41">
        <f t="shared" si="417"/>
        <v>76368</v>
      </c>
      <c r="U555" s="42">
        <f t="shared" si="418"/>
        <v>118496</v>
      </c>
      <c r="V555" s="43" t="s">
        <v>37</v>
      </c>
      <c r="W555" s="44">
        <f t="shared" si="419"/>
        <v>118496</v>
      </c>
      <c r="X555" s="45">
        <f t="shared" si="420"/>
        <v>1.1749262473403382E-2</v>
      </c>
      <c r="Y555" s="44">
        <f t="shared" si="421"/>
        <v>368</v>
      </c>
      <c r="Z555" s="45">
        <f t="shared" si="422"/>
        <v>3.4700612918434702E-2</v>
      </c>
      <c r="AA555" s="46">
        <f t="shared" si="423"/>
        <v>2.896277530717687E-2</v>
      </c>
      <c r="AB555" s="183">
        <f t="shared" si="425"/>
        <v>2.9</v>
      </c>
      <c r="AC555" s="36">
        <v>546</v>
      </c>
      <c r="AD555" s="47" t="e">
        <f>VLOOKUP(B555,#REF!,3,FALSE)</f>
        <v>#REF!</v>
      </c>
      <c r="AE555" s="2" t="e">
        <f t="shared" si="424"/>
        <v>#REF!</v>
      </c>
    </row>
    <row r="556" spans="1:39" x14ac:dyDescent="0.2">
      <c r="A556" s="25">
        <v>39</v>
      </c>
      <c r="B556" s="38" t="s">
        <v>961</v>
      </c>
      <c r="C556" s="72" t="s">
        <v>962</v>
      </c>
      <c r="D556" s="49">
        <v>233</v>
      </c>
      <c r="E556" s="69">
        <v>37987</v>
      </c>
      <c r="F556" s="42">
        <v>339686</v>
      </c>
      <c r="G556" s="77">
        <v>8.65395</v>
      </c>
      <c r="H556" s="42">
        <v>24325</v>
      </c>
      <c r="I556" s="77">
        <v>0</v>
      </c>
      <c r="J556" s="41">
        <f t="shared" si="415"/>
        <v>2940</v>
      </c>
      <c r="K556" s="42">
        <v>3420012</v>
      </c>
      <c r="L556" s="77">
        <v>8.2877200000000002</v>
      </c>
      <c r="M556" s="42">
        <v>25359</v>
      </c>
      <c r="N556" s="77">
        <v>0</v>
      </c>
      <c r="O556" s="41">
        <f t="shared" si="416"/>
        <v>28344</v>
      </c>
      <c r="P556" s="42">
        <v>3370193</v>
      </c>
      <c r="Q556" s="77">
        <v>12.60835</v>
      </c>
      <c r="R556" s="42">
        <v>26386</v>
      </c>
      <c r="S556" s="77">
        <v>3.0037500000000001</v>
      </c>
      <c r="T556" s="41">
        <f t="shared" si="417"/>
        <v>42572</v>
      </c>
      <c r="U556" s="42">
        <f t="shared" si="418"/>
        <v>73856</v>
      </c>
      <c r="V556" s="43" t="s">
        <v>37</v>
      </c>
      <c r="W556" s="44">
        <f t="shared" si="419"/>
        <v>73856</v>
      </c>
      <c r="X556" s="45">
        <f t="shared" si="420"/>
        <v>7.3230617846651381E-3</v>
      </c>
      <c r="Y556" s="44">
        <f t="shared" si="421"/>
        <v>233</v>
      </c>
      <c r="Z556" s="45">
        <f t="shared" si="422"/>
        <v>2.197076850542197E-2</v>
      </c>
      <c r="AA556" s="46">
        <f t="shared" si="423"/>
        <v>1.8308841825232763E-2</v>
      </c>
      <c r="AB556" s="183">
        <f t="shared" si="425"/>
        <v>1.83</v>
      </c>
      <c r="AC556" s="36">
        <v>547</v>
      </c>
      <c r="AD556" s="47" t="e">
        <f>VLOOKUP(B556,#REF!,3,FALSE)</f>
        <v>#REF!</v>
      </c>
      <c r="AE556" s="2" t="e">
        <f t="shared" si="424"/>
        <v>#REF!</v>
      </c>
    </row>
    <row r="557" spans="1:39" x14ac:dyDescent="0.2">
      <c r="A557" s="25">
        <v>39</v>
      </c>
      <c r="B557" s="38" t="s">
        <v>963</v>
      </c>
      <c r="C557" s="72" t="s">
        <v>964</v>
      </c>
      <c r="D557" s="28">
        <v>195</v>
      </c>
      <c r="E557" s="69">
        <v>37987</v>
      </c>
      <c r="F557" s="42">
        <v>1811620</v>
      </c>
      <c r="G557" s="77">
        <v>6.9898800000000003</v>
      </c>
      <c r="H557" s="42">
        <v>129207</v>
      </c>
      <c r="I557" s="77">
        <v>0</v>
      </c>
      <c r="J557" s="41">
        <f t="shared" si="415"/>
        <v>12663</v>
      </c>
      <c r="K557" s="42">
        <v>1698430</v>
      </c>
      <c r="L557" s="77">
        <v>7.0518000000000001</v>
      </c>
      <c r="M557" s="42">
        <v>134698</v>
      </c>
      <c r="N557" s="77">
        <v>0.99482000000000004</v>
      </c>
      <c r="O557" s="41">
        <f t="shared" si="416"/>
        <v>12111</v>
      </c>
      <c r="P557" s="42">
        <v>1816370</v>
      </c>
      <c r="Q557" s="77">
        <v>7.5667499999999999</v>
      </c>
      <c r="R557" s="42">
        <v>140155</v>
      </c>
      <c r="S557" s="77">
        <v>0.95609</v>
      </c>
      <c r="T557" s="41">
        <f t="shared" si="417"/>
        <v>13878</v>
      </c>
      <c r="U557" s="42">
        <f t="shared" si="418"/>
        <v>38652</v>
      </c>
      <c r="V557" s="43" t="s">
        <v>37</v>
      </c>
      <c r="W557" s="44">
        <f t="shared" si="419"/>
        <v>38652</v>
      </c>
      <c r="X557" s="45">
        <f t="shared" si="420"/>
        <v>3.8324710802220122E-3</v>
      </c>
      <c r="Y557" s="44">
        <f t="shared" si="421"/>
        <v>195</v>
      </c>
      <c r="Z557" s="45">
        <f t="shared" si="422"/>
        <v>1.8387553041018388E-2</v>
      </c>
      <c r="AA557" s="46">
        <f t="shared" si="423"/>
        <v>1.4748782550819295E-2</v>
      </c>
      <c r="AB557" s="183">
        <f t="shared" si="425"/>
        <v>1.47</v>
      </c>
      <c r="AC557" s="36">
        <v>548</v>
      </c>
      <c r="AD557" s="47" t="e">
        <f>VLOOKUP(B557,#REF!,3,FALSE)</f>
        <v>#REF!</v>
      </c>
      <c r="AE557" s="2" t="e">
        <f t="shared" si="424"/>
        <v>#REF!</v>
      </c>
    </row>
    <row r="558" spans="1:39" x14ac:dyDescent="0.2">
      <c r="A558" s="25">
        <v>39</v>
      </c>
      <c r="B558" s="38" t="s">
        <v>965</v>
      </c>
      <c r="C558" s="72" t="s">
        <v>966</v>
      </c>
      <c r="D558" s="49">
        <v>345</v>
      </c>
      <c r="E558" s="69">
        <v>37987</v>
      </c>
      <c r="F558" s="42">
        <v>2972480</v>
      </c>
      <c r="G558" s="77">
        <v>8.1</v>
      </c>
      <c r="H558" s="42">
        <v>20707</v>
      </c>
      <c r="I558" s="77">
        <v>3.0037500000000001</v>
      </c>
      <c r="J558" s="41">
        <f t="shared" si="415"/>
        <v>24139</v>
      </c>
      <c r="K558" s="42">
        <v>2835769</v>
      </c>
      <c r="L558" s="77">
        <v>8.3792899999999992</v>
      </c>
      <c r="M558" s="42">
        <v>21586</v>
      </c>
      <c r="N558" s="77">
        <v>2.96488</v>
      </c>
      <c r="O558" s="41">
        <f t="shared" si="416"/>
        <v>23826</v>
      </c>
      <c r="P558" s="42">
        <v>2977472</v>
      </c>
      <c r="Q558" s="77">
        <v>8.3725500000000004</v>
      </c>
      <c r="R558" s="42">
        <v>22461</v>
      </c>
      <c r="S558" s="77">
        <v>2.9829500000000002</v>
      </c>
      <c r="T558" s="41">
        <f t="shared" si="417"/>
        <v>24996</v>
      </c>
      <c r="U558" s="42">
        <f t="shared" si="418"/>
        <v>72961</v>
      </c>
      <c r="V558" s="43" t="s">
        <v>37</v>
      </c>
      <c r="W558" s="44">
        <f t="shared" si="419"/>
        <v>72961</v>
      </c>
      <c r="X558" s="45">
        <f t="shared" si="420"/>
        <v>7.2343196337596562E-3</v>
      </c>
      <c r="Y558" s="44">
        <f t="shared" si="421"/>
        <v>345</v>
      </c>
      <c r="Z558" s="45">
        <f t="shared" si="422"/>
        <v>3.2531824611032531E-2</v>
      </c>
      <c r="AA558" s="46">
        <f t="shared" si="423"/>
        <v>2.6207448366714313E-2</v>
      </c>
      <c r="AB558" s="183">
        <f t="shared" si="425"/>
        <v>2.62</v>
      </c>
      <c r="AC558" s="36">
        <v>549</v>
      </c>
      <c r="AD558" s="47" t="e">
        <f>VLOOKUP(B558,#REF!,3,FALSE)</f>
        <v>#REF!</v>
      </c>
      <c r="AE558" s="2" t="e">
        <f t="shared" si="424"/>
        <v>#REF!</v>
      </c>
      <c r="AH558" s="104" t="s">
        <v>967</v>
      </c>
      <c r="AI558" s="104">
        <v>0.74</v>
      </c>
    </row>
    <row r="559" spans="1:39" x14ac:dyDescent="0.2">
      <c r="A559" s="25">
        <v>39</v>
      </c>
      <c r="B559" s="38" t="s">
        <v>968</v>
      </c>
      <c r="C559" s="72" t="s">
        <v>969</v>
      </c>
      <c r="D559" s="28">
        <v>267</v>
      </c>
      <c r="E559" s="69">
        <v>37987</v>
      </c>
      <c r="F559" s="42">
        <v>4483529</v>
      </c>
      <c r="G559" s="77">
        <v>11.276400000000001</v>
      </c>
      <c r="H559" s="42">
        <v>66118</v>
      </c>
      <c r="I559" s="77">
        <v>0</v>
      </c>
      <c r="J559" s="41">
        <f t="shared" si="415"/>
        <v>50558</v>
      </c>
      <c r="K559" s="42">
        <v>4391234</v>
      </c>
      <c r="L559" s="77">
        <v>12.49808</v>
      </c>
      <c r="M559" s="42">
        <v>68927</v>
      </c>
      <c r="N559" s="77">
        <v>0</v>
      </c>
      <c r="O559" s="41">
        <f t="shared" si="416"/>
        <v>54882</v>
      </c>
      <c r="P559" s="42">
        <v>4570487</v>
      </c>
      <c r="Q559" s="77">
        <v>12.13307</v>
      </c>
      <c r="R559" s="42">
        <v>71718</v>
      </c>
      <c r="S559" s="77">
        <v>2.9978600000000002</v>
      </c>
      <c r="T559" s="41">
        <f t="shared" si="417"/>
        <v>55669</v>
      </c>
      <c r="U559" s="42">
        <f t="shared" si="418"/>
        <v>161109</v>
      </c>
      <c r="V559" s="43" t="s">
        <v>37</v>
      </c>
      <c r="W559" s="44">
        <f t="shared" si="419"/>
        <v>161109</v>
      </c>
      <c r="X559" s="45">
        <f t="shared" si="420"/>
        <v>1.5974479542157926E-2</v>
      </c>
      <c r="Y559" s="44">
        <f t="shared" si="421"/>
        <v>267</v>
      </c>
      <c r="Z559" s="45">
        <f t="shared" si="422"/>
        <v>2.5176803394625177E-2</v>
      </c>
      <c r="AA559" s="46">
        <f t="shared" si="423"/>
        <v>2.2876222431508365E-2</v>
      </c>
      <c r="AB559" s="183">
        <f t="shared" si="425"/>
        <v>2.29</v>
      </c>
      <c r="AC559" s="36">
        <v>550</v>
      </c>
      <c r="AD559" s="47" t="e">
        <f>VLOOKUP(B559,#REF!,3,FALSE)</f>
        <v>#REF!</v>
      </c>
      <c r="AE559" s="2" t="e">
        <f t="shared" si="424"/>
        <v>#REF!</v>
      </c>
      <c r="AH559" s="105">
        <v>373358.18</v>
      </c>
      <c r="AI559" s="106">
        <v>1062634.82</v>
      </c>
    </row>
    <row r="560" spans="1:39" x14ac:dyDescent="0.2">
      <c r="A560" s="25">
        <v>39</v>
      </c>
      <c r="B560" s="38" t="s">
        <v>970</v>
      </c>
      <c r="C560" s="73" t="s">
        <v>971</v>
      </c>
      <c r="D560" s="28">
        <v>0</v>
      </c>
      <c r="E560" s="69"/>
      <c r="F560" s="42">
        <v>0</v>
      </c>
      <c r="G560" s="77">
        <v>0</v>
      </c>
      <c r="H560" s="42">
        <v>0</v>
      </c>
      <c r="I560" s="77">
        <v>0</v>
      </c>
      <c r="J560" s="41">
        <f t="shared" si="415"/>
        <v>0</v>
      </c>
      <c r="K560" s="42">
        <v>0</v>
      </c>
      <c r="L560" s="77">
        <v>0</v>
      </c>
      <c r="M560" s="42">
        <v>0</v>
      </c>
      <c r="N560" s="77">
        <v>0</v>
      </c>
      <c r="O560" s="41">
        <f t="shared" si="416"/>
        <v>0</v>
      </c>
      <c r="P560" s="42">
        <v>0</v>
      </c>
      <c r="Q560" s="77">
        <v>0</v>
      </c>
      <c r="R560" s="42">
        <v>0</v>
      </c>
      <c r="S560" s="77">
        <v>0</v>
      </c>
      <c r="T560" s="41">
        <f t="shared" si="417"/>
        <v>0</v>
      </c>
      <c r="U560" s="42">
        <f t="shared" si="418"/>
        <v>0</v>
      </c>
      <c r="V560" s="43" t="s">
        <v>154</v>
      </c>
      <c r="W560" s="44" t="str">
        <f t="shared" si="419"/>
        <v/>
      </c>
      <c r="X560" s="45">
        <f t="shared" si="420"/>
        <v>0</v>
      </c>
      <c r="Y560" s="44" t="str">
        <f t="shared" si="421"/>
        <v/>
      </c>
      <c r="Z560" s="45">
        <f t="shared" si="422"/>
        <v>0</v>
      </c>
      <c r="AA560" s="46">
        <f t="shared" si="423"/>
        <v>0</v>
      </c>
      <c r="AB560" s="183">
        <f t="shared" si="425"/>
        <v>0</v>
      </c>
      <c r="AC560" s="36">
        <v>551</v>
      </c>
      <c r="AD560" s="47" t="e">
        <f>VLOOKUP(B560,#REF!,3,FALSE)</f>
        <v>#REF!</v>
      </c>
      <c r="AE560" s="2" t="e">
        <f t="shared" si="424"/>
        <v>#REF!</v>
      </c>
      <c r="AH560" s="104" t="s">
        <v>972</v>
      </c>
      <c r="AI560" s="104">
        <v>0.01</v>
      </c>
      <c r="AK560" s="2" t="s">
        <v>973</v>
      </c>
      <c r="AM560" s="2" t="s">
        <v>974</v>
      </c>
    </row>
    <row r="561" spans="1:43" x14ac:dyDescent="0.2">
      <c r="A561" s="25">
        <v>39</v>
      </c>
      <c r="B561" s="38" t="s">
        <v>975</v>
      </c>
      <c r="C561" s="39" t="s">
        <v>51</v>
      </c>
      <c r="D561" s="28">
        <v>5049</v>
      </c>
      <c r="E561" s="69">
        <v>37987</v>
      </c>
      <c r="F561" s="30"/>
      <c r="G561" s="77"/>
      <c r="H561" s="42"/>
      <c r="I561" s="77"/>
      <c r="J561" s="42">
        <v>2273315</v>
      </c>
      <c r="K561" s="42"/>
      <c r="L561" s="77"/>
      <c r="M561" s="42"/>
      <c r="N561" s="77"/>
      <c r="O561" s="42">
        <v>2436070</v>
      </c>
      <c r="P561" s="42"/>
      <c r="Q561" s="77"/>
      <c r="R561" s="42"/>
      <c r="S561" s="77"/>
      <c r="T561" s="42">
        <v>2441707</v>
      </c>
      <c r="U561" s="42">
        <f t="shared" si="418"/>
        <v>7151092</v>
      </c>
      <c r="V561" s="43" t="s">
        <v>37</v>
      </c>
      <c r="W561" s="44">
        <f t="shared" si="419"/>
        <v>7151092</v>
      </c>
      <c r="X561" s="45">
        <f t="shared" si="420"/>
        <v>0.7090539501709352</v>
      </c>
      <c r="Y561" s="44">
        <f t="shared" si="421"/>
        <v>5049</v>
      </c>
      <c r="Z561" s="45">
        <f t="shared" si="422"/>
        <v>0.47609618104667611</v>
      </c>
      <c r="AA561" s="46">
        <f t="shared" si="423"/>
        <v>0.53433562332774087</v>
      </c>
      <c r="AB561" s="183">
        <f t="shared" si="425"/>
        <v>53.43</v>
      </c>
      <c r="AC561" s="36">
        <v>552</v>
      </c>
      <c r="AD561" s="47" t="e">
        <f>VLOOKUP(B561,#REF!,3,FALSE)</f>
        <v>#REF!</v>
      </c>
      <c r="AE561" s="2" t="e">
        <f t="shared" si="424"/>
        <v>#REF!</v>
      </c>
      <c r="AF561" s="107">
        <v>40528</v>
      </c>
      <c r="AH561" s="2" t="s">
        <v>976</v>
      </c>
      <c r="AI561" s="106">
        <v>803693</v>
      </c>
      <c r="AK561" s="2" t="s">
        <v>977</v>
      </c>
      <c r="AN561" s="106">
        <v>1233</v>
      </c>
      <c r="AO561" s="106">
        <v>69890600</v>
      </c>
      <c r="AP561" s="106">
        <v>4179959</v>
      </c>
      <c r="AQ561" s="108">
        <v>0.22</v>
      </c>
    </row>
    <row r="562" spans="1:43" x14ac:dyDescent="0.2">
      <c r="A562" s="25">
        <v>39</v>
      </c>
      <c r="B562" s="51" t="s">
        <v>978</v>
      </c>
      <c r="C562" s="95" t="s">
        <v>979</v>
      </c>
      <c r="D562" s="71">
        <f>SUBTOTAL(9,D550:D561)</f>
        <v>10623</v>
      </c>
      <c r="E562" s="69"/>
      <c r="F562" s="55"/>
      <c r="G562" s="56"/>
      <c r="H562" s="55"/>
      <c r="I562" s="56"/>
      <c r="J562" s="57">
        <f>SUBTOTAL(9,J550:J561)</f>
        <v>3135255</v>
      </c>
      <c r="K562" s="58"/>
      <c r="L562" s="59"/>
      <c r="M562" s="58"/>
      <c r="N562" s="59"/>
      <c r="O562" s="57">
        <f>SUBTOTAL(9,O550:O561)</f>
        <v>3353966</v>
      </c>
      <c r="P562" s="57"/>
      <c r="Q562" s="60"/>
      <c r="R562" s="57"/>
      <c r="S562" s="60"/>
      <c r="T562" s="57">
        <f>SUBTOTAL(9,T550:T561)</f>
        <v>3596178</v>
      </c>
      <c r="U562" s="57">
        <f>SUBTOTAL(9,U550:U561)</f>
        <v>10085399</v>
      </c>
      <c r="V562" s="43"/>
      <c r="W562" s="61">
        <f t="shared" ref="W562:AB562" si="426">SUBTOTAL(9,W550:W561)</f>
        <v>10085399</v>
      </c>
      <c r="X562" s="62">
        <f t="shared" si="426"/>
        <v>1</v>
      </c>
      <c r="Y562" s="61">
        <f t="shared" si="426"/>
        <v>10605</v>
      </c>
      <c r="Z562" s="62">
        <f t="shared" si="426"/>
        <v>1</v>
      </c>
      <c r="AA562" s="63">
        <f t="shared" si="426"/>
        <v>1</v>
      </c>
      <c r="AB562" s="64">
        <f t="shared" si="426"/>
        <v>99.999999999999986</v>
      </c>
      <c r="AC562" s="36">
        <v>553</v>
      </c>
      <c r="AD562" s="47" t="e">
        <f>VLOOKUP(B562,#REF!,3,FALSE)</f>
        <v>#REF!</v>
      </c>
      <c r="AE562" s="2" t="e">
        <f t="shared" si="424"/>
        <v>#REF!</v>
      </c>
      <c r="AF562" s="109" t="s">
        <v>980</v>
      </c>
      <c r="AG562" s="104"/>
      <c r="AI562" s="110">
        <f>AF563-AI561</f>
        <v>632300</v>
      </c>
      <c r="AK562" s="2" t="s">
        <v>981</v>
      </c>
      <c r="AN562" s="106">
        <v>199</v>
      </c>
      <c r="AO562" s="106">
        <v>5915811</v>
      </c>
      <c r="AP562" s="106">
        <v>354949</v>
      </c>
      <c r="AQ562" s="108">
        <v>0.02</v>
      </c>
    </row>
    <row r="563" spans="1:43" ht="13.5" thickBot="1" x14ac:dyDescent="0.25">
      <c r="A563" s="25">
        <v>39</v>
      </c>
      <c r="B563" s="51"/>
      <c r="C563" s="95"/>
      <c r="D563" s="53" t="s">
        <v>54</v>
      </c>
      <c r="E563" s="54">
        <f>COUNTIF(E550:E561,"&gt;0.0")</f>
        <v>10</v>
      </c>
      <c r="F563" s="55"/>
      <c r="G563" s="56"/>
      <c r="H563" s="55"/>
      <c r="I563" s="56"/>
      <c r="J563" s="57"/>
      <c r="K563" s="58"/>
      <c r="L563" s="59"/>
      <c r="M563" s="58"/>
      <c r="N563" s="59"/>
      <c r="O563" s="57"/>
      <c r="P563" s="57"/>
      <c r="Q563" s="60"/>
      <c r="R563" s="57"/>
      <c r="S563" s="60"/>
      <c r="T563" s="57"/>
      <c r="U563" s="42"/>
      <c r="V563" s="43"/>
      <c r="W563" s="44"/>
      <c r="X563" s="45"/>
      <c r="Y563" s="44"/>
      <c r="Z563" s="45"/>
      <c r="AA563" s="46"/>
      <c r="AB563" s="183"/>
      <c r="AC563" s="36">
        <v>554</v>
      </c>
      <c r="AD563" s="47"/>
      <c r="AF563" s="106">
        <v>1435993</v>
      </c>
      <c r="AG563" s="106" t="s">
        <v>982</v>
      </c>
      <c r="AI563" s="2" t="s">
        <v>983</v>
      </c>
      <c r="AK563" s="2" t="s">
        <v>984</v>
      </c>
      <c r="AN563" s="106">
        <v>177</v>
      </c>
      <c r="AO563" s="106">
        <v>5073907</v>
      </c>
      <c r="AP563" s="106">
        <v>304434</v>
      </c>
      <c r="AQ563" s="108">
        <v>0.02</v>
      </c>
    </row>
    <row r="564" spans="1:43" ht="15.75" thickBot="1" x14ac:dyDescent="0.3">
      <c r="A564" s="25">
        <v>40</v>
      </c>
      <c r="B564" s="78" t="s">
        <v>985</v>
      </c>
      <c r="C564" s="72"/>
      <c r="D564" s="28"/>
      <c r="E564" s="69"/>
      <c r="F564" s="42"/>
      <c r="G564" s="77"/>
      <c r="H564" s="42"/>
      <c r="I564" s="92"/>
      <c r="J564" s="42"/>
      <c r="K564" s="42"/>
      <c r="L564" s="77"/>
      <c r="M564" s="42"/>
      <c r="N564" s="77"/>
      <c r="O564" s="42"/>
      <c r="P564" s="42"/>
      <c r="Q564" s="77"/>
      <c r="R564" s="42"/>
      <c r="S564" s="77"/>
      <c r="T564" s="42"/>
      <c r="U564" s="42"/>
      <c r="V564" s="43"/>
      <c r="W564" s="33"/>
      <c r="X564" s="34"/>
      <c r="Y564" s="33"/>
      <c r="Z564" s="34"/>
      <c r="AA564" s="35"/>
      <c r="AB564" s="184">
        <v>100</v>
      </c>
      <c r="AC564" s="36">
        <v>555</v>
      </c>
      <c r="AD564" s="47"/>
      <c r="AF564" s="105">
        <v>373358.18</v>
      </c>
      <c r="AG564" s="104" t="s">
        <v>986</v>
      </c>
      <c r="AH564" s="111">
        <v>632301</v>
      </c>
      <c r="AI564" s="2" t="s">
        <v>986</v>
      </c>
      <c r="AK564" s="2" t="s">
        <v>987</v>
      </c>
      <c r="AN564" s="106">
        <v>99</v>
      </c>
      <c r="AO564" s="106">
        <v>3091227</v>
      </c>
      <c r="AP564" s="106">
        <v>182665</v>
      </c>
      <c r="AQ564" s="108">
        <v>0.01</v>
      </c>
    </row>
    <row r="565" spans="1:43" x14ac:dyDescent="0.2">
      <c r="A565" s="25">
        <v>40</v>
      </c>
      <c r="B565" s="38" t="s">
        <v>988</v>
      </c>
      <c r="C565" s="72" t="s">
        <v>989</v>
      </c>
      <c r="D565" s="28">
        <v>7825</v>
      </c>
      <c r="E565" s="69">
        <v>37438</v>
      </c>
      <c r="F565" s="41">
        <v>146013543</v>
      </c>
      <c r="G565" s="70">
        <v>11.86134</v>
      </c>
      <c r="H565" s="41">
        <v>1979264</v>
      </c>
      <c r="I565" s="70">
        <v>3</v>
      </c>
      <c r="J565" s="41">
        <f t="shared" ref="J565:J573" si="427">ROUND((+F565*G565+H565*I565)/1000,0)</f>
        <v>1737854</v>
      </c>
      <c r="K565" s="41">
        <v>145821664</v>
      </c>
      <c r="L565" s="70">
        <v>12.25717</v>
      </c>
      <c r="M565" s="41">
        <v>2029993</v>
      </c>
      <c r="N565" s="70">
        <v>3.0000100000000001</v>
      </c>
      <c r="O565" s="41">
        <f t="shared" ref="O565:O573" si="428">ROUND((+K565*L565+M565*N565)/1000,0)</f>
        <v>1793451</v>
      </c>
      <c r="P565" s="41">
        <v>156314721</v>
      </c>
      <c r="Q565" s="70">
        <v>12.361700000000001</v>
      </c>
      <c r="R565" s="41">
        <v>2117238</v>
      </c>
      <c r="S565" s="70">
        <v>3</v>
      </c>
      <c r="T565" s="41">
        <f t="shared" ref="T565:T573" si="429">ROUND((+P565*Q565+R565*S565)/1000,0)</f>
        <v>1938667</v>
      </c>
      <c r="U565" s="42">
        <f t="shared" ref="U565:U574" si="430">ROUND(+T565+O565+J565,0)</f>
        <v>5469972</v>
      </c>
      <c r="V565" s="43" t="s">
        <v>37</v>
      </c>
      <c r="W565" s="44">
        <f t="shared" ref="W565:W574" si="431">IF(V565="yes",U565,"")</f>
        <v>5469972</v>
      </c>
      <c r="X565" s="45">
        <f t="shared" ref="X565:X574" si="432">IF(V565="yes",W565/W$575,0)</f>
        <v>0.30236305398639812</v>
      </c>
      <c r="Y565" s="44">
        <f t="shared" ref="Y565:Y574" si="433">IF(V565="yes",D565,"")</f>
        <v>7825</v>
      </c>
      <c r="Z565" s="45">
        <f t="shared" ref="Z565:Z574" si="434">IF(V565="yes",Y565/Y$575,0)</f>
        <v>0.52031385065496372</v>
      </c>
      <c r="AA565" s="46">
        <f t="shared" ref="AA565:AA574" si="435">(X565*0.25+Z565*0.75)</f>
        <v>0.46582615148782236</v>
      </c>
      <c r="AB565" s="183">
        <f>ROUND(+AA565*$AB$564,4)</f>
        <v>46.582599999999999</v>
      </c>
      <c r="AC565" s="36">
        <v>556</v>
      </c>
      <c r="AD565" s="47" t="e">
        <f>VLOOKUP(B565,#REF!,3,FALSE)</f>
        <v>#REF!</v>
      </c>
      <c r="AE565" s="2" t="e">
        <f t="shared" ref="AE565:AE575" si="436">EXACT(D565,AD565)</f>
        <v>#REF!</v>
      </c>
      <c r="AF565" s="105">
        <v>0</v>
      </c>
      <c r="AG565" s="106">
        <v>0</v>
      </c>
      <c r="AH565" s="112"/>
      <c r="AK565" s="2" t="s">
        <v>990</v>
      </c>
      <c r="AN565" s="106">
        <v>96</v>
      </c>
      <c r="AO565" s="106">
        <v>5398011</v>
      </c>
      <c r="AP565" s="106">
        <v>323881</v>
      </c>
      <c r="AQ565" s="108">
        <v>0.02</v>
      </c>
    </row>
    <row r="566" spans="1:43" x14ac:dyDescent="0.2">
      <c r="A566" s="25">
        <v>40</v>
      </c>
      <c r="B566" s="38" t="s">
        <v>991</v>
      </c>
      <c r="C566" s="79" t="s">
        <v>992</v>
      </c>
      <c r="D566" s="28">
        <v>1216</v>
      </c>
      <c r="E566" s="69">
        <v>37438</v>
      </c>
      <c r="F566" s="41">
        <v>15743767</v>
      </c>
      <c r="G566" s="70">
        <v>11.938980000000001</v>
      </c>
      <c r="H566" s="41">
        <v>1423548</v>
      </c>
      <c r="I566" s="70">
        <v>3.0037500000000001</v>
      </c>
      <c r="J566" s="41">
        <f t="shared" si="427"/>
        <v>192241</v>
      </c>
      <c r="K566" s="41">
        <v>16399131</v>
      </c>
      <c r="L566" s="70">
        <v>11.68591</v>
      </c>
      <c r="M566" s="41">
        <v>1467277</v>
      </c>
      <c r="N566" s="70">
        <v>3.0037500000000001</v>
      </c>
      <c r="O566" s="41">
        <f t="shared" si="428"/>
        <v>196046</v>
      </c>
      <c r="P566" s="41">
        <v>17135263</v>
      </c>
      <c r="Q566" s="70">
        <v>15.52064</v>
      </c>
      <c r="R566" s="41">
        <v>1525857</v>
      </c>
      <c r="S566" s="70">
        <v>3.0035599999999998</v>
      </c>
      <c r="T566" s="41">
        <f t="shared" si="429"/>
        <v>270533</v>
      </c>
      <c r="U566" s="42">
        <f t="shared" si="430"/>
        <v>658820</v>
      </c>
      <c r="V566" s="43" t="s">
        <v>37</v>
      </c>
      <c r="W566" s="44">
        <f t="shared" si="431"/>
        <v>658820</v>
      </c>
      <c r="X566" s="45">
        <f t="shared" si="432"/>
        <v>3.6417522288472191E-2</v>
      </c>
      <c r="Y566" s="44">
        <f t="shared" si="433"/>
        <v>1216</v>
      </c>
      <c r="Z566" s="45">
        <f t="shared" si="434"/>
        <v>8.0856439922867215E-2</v>
      </c>
      <c r="AA566" s="46">
        <f t="shared" si="435"/>
        <v>6.9746710514268451E-2</v>
      </c>
      <c r="AB566" s="183">
        <f t="shared" ref="AB566:AB574" si="437">ROUND(+AA566*$AB$564,4)</f>
        <v>6.9747000000000003</v>
      </c>
      <c r="AC566" s="36">
        <v>557</v>
      </c>
      <c r="AD566" s="47" t="e">
        <f>VLOOKUP(B566,#REF!,3,FALSE)</f>
        <v>#REF!</v>
      </c>
      <c r="AE566" s="2" t="e">
        <f t="shared" si="436"/>
        <v>#REF!</v>
      </c>
      <c r="AF566" s="105">
        <v>178895</v>
      </c>
      <c r="AG566" s="106">
        <v>509161.28</v>
      </c>
      <c r="AH566" s="111">
        <v>302967</v>
      </c>
      <c r="AI566" s="113">
        <f>AH566-AB566</f>
        <v>302960.02529999998</v>
      </c>
      <c r="AK566" s="2" t="s">
        <v>993</v>
      </c>
      <c r="AN566" s="106">
        <v>61</v>
      </c>
      <c r="AO566" s="106">
        <v>1897294</v>
      </c>
      <c r="AP566" s="106">
        <v>113838</v>
      </c>
      <c r="AQ566" s="108">
        <v>0.01</v>
      </c>
    </row>
    <row r="567" spans="1:43" x14ac:dyDescent="0.2">
      <c r="A567" s="25">
        <v>40</v>
      </c>
      <c r="B567" s="38" t="s">
        <v>994</v>
      </c>
      <c r="C567" s="73" t="s">
        <v>995</v>
      </c>
      <c r="D567" s="28">
        <v>685</v>
      </c>
      <c r="E567" s="69">
        <v>37438</v>
      </c>
      <c r="F567" s="41">
        <v>8339204</v>
      </c>
      <c r="G567" s="70">
        <v>10.136279999999999</v>
      </c>
      <c r="H567" s="41">
        <v>732120</v>
      </c>
      <c r="I567" s="70">
        <v>3.0036</v>
      </c>
      <c r="J567" s="41">
        <f t="shared" si="427"/>
        <v>86728</v>
      </c>
      <c r="K567" s="41">
        <v>9385597</v>
      </c>
      <c r="L567" s="70">
        <v>9.9492799999999999</v>
      </c>
      <c r="M567" s="41">
        <v>769784</v>
      </c>
      <c r="N567" s="70">
        <v>3.0034399999999999</v>
      </c>
      <c r="O567" s="41">
        <f t="shared" si="428"/>
        <v>95692</v>
      </c>
      <c r="P567" s="41">
        <v>9862368</v>
      </c>
      <c r="Q567" s="70">
        <v>10.72308</v>
      </c>
      <c r="R567" s="41">
        <v>800095</v>
      </c>
      <c r="S567" s="70">
        <v>3.0034000000000001</v>
      </c>
      <c r="T567" s="41">
        <f t="shared" si="429"/>
        <v>108158</v>
      </c>
      <c r="U567" s="42">
        <f t="shared" si="430"/>
        <v>290578</v>
      </c>
      <c r="V567" s="43" t="s">
        <v>37</v>
      </c>
      <c r="W567" s="44">
        <f t="shared" si="431"/>
        <v>290578</v>
      </c>
      <c r="X567" s="45">
        <f t="shared" si="432"/>
        <v>1.6062248856348733E-2</v>
      </c>
      <c r="Y567" s="44">
        <f t="shared" si="433"/>
        <v>685</v>
      </c>
      <c r="Z567" s="45">
        <f t="shared" si="434"/>
        <v>4.5548241239444114E-2</v>
      </c>
      <c r="AA567" s="46">
        <f t="shared" si="435"/>
        <v>3.8176743143670269E-2</v>
      </c>
      <c r="AB567" s="183">
        <f t="shared" si="437"/>
        <v>3.8176999999999999</v>
      </c>
      <c r="AC567" s="36">
        <v>558</v>
      </c>
      <c r="AD567" s="47" t="e">
        <f>VLOOKUP(B567,#REF!,3,FALSE)</f>
        <v>#REF!</v>
      </c>
      <c r="AE567" s="2" t="e">
        <f t="shared" si="436"/>
        <v>#REF!</v>
      </c>
      <c r="AF567" s="105">
        <v>0</v>
      </c>
      <c r="AG567" s="106">
        <v>0</v>
      </c>
      <c r="AH567" s="111"/>
      <c r="AI567" s="106"/>
      <c r="AK567" s="2" t="s">
        <v>996</v>
      </c>
      <c r="AN567" s="106">
        <v>46</v>
      </c>
      <c r="AO567" s="106">
        <v>760389</v>
      </c>
      <c r="AP567" s="106">
        <v>45623</v>
      </c>
      <c r="AQ567" s="108">
        <v>0</v>
      </c>
    </row>
    <row r="568" spans="1:43" x14ac:dyDescent="0.2">
      <c r="A568" s="25">
        <v>40</v>
      </c>
      <c r="B568" s="38" t="s">
        <v>997</v>
      </c>
      <c r="C568" s="72" t="s">
        <v>998</v>
      </c>
      <c r="D568" s="28">
        <v>307</v>
      </c>
      <c r="E568" s="69">
        <v>37438</v>
      </c>
      <c r="F568" s="41">
        <v>5944516</v>
      </c>
      <c r="G568" s="70">
        <v>7.0784500000000001</v>
      </c>
      <c r="H568" s="41">
        <v>406559</v>
      </c>
      <c r="I568" s="70">
        <v>2.2136999999999998</v>
      </c>
      <c r="J568" s="41">
        <f t="shared" si="427"/>
        <v>42978</v>
      </c>
      <c r="K568" s="41">
        <v>6174840</v>
      </c>
      <c r="L568" s="70">
        <v>7.4460300000000004</v>
      </c>
      <c r="M568" s="41">
        <v>429155</v>
      </c>
      <c r="N568" s="70">
        <v>2.99892</v>
      </c>
      <c r="O568" s="41">
        <f t="shared" si="428"/>
        <v>47265</v>
      </c>
      <c r="P568" s="41">
        <v>6450573</v>
      </c>
      <c r="Q568" s="70">
        <v>7.2928499999999996</v>
      </c>
      <c r="R568" s="41">
        <v>446537</v>
      </c>
      <c r="S568" s="70">
        <v>3.00088</v>
      </c>
      <c r="T568" s="41">
        <f t="shared" si="429"/>
        <v>48383</v>
      </c>
      <c r="U568" s="42">
        <f t="shared" si="430"/>
        <v>138626</v>
      </c>
      <c r="V568" s="43" t="s">
        <v>37</v>
      </c>
      <c r="W568" s="44">
        <f t="shared" si="431"/>
        <v>138626</v>
      </c>
      <c r="X568" s="45">
        <f t="shared" si="432"/>
        <v>7.6628144937338667E-3</v>
      </c>
      <c r="Y568" s="44">
        <f t="shared" si="433"/>
        <v>307</v>
      </c>
      <c r="Z568" s="45">
        <f t="shared" si="434"/>
        <v>2.0413591329210719E-2</v>
      </c>
      <c r="AA568" s="46">
        <f t="shared" si="435"/>
        <v>1.7225897120341505E-2</v>
      </c>
      <c r="AB568" s="183">
        <f t="shared" si="437"/>
        <v>1.7225999999999999</v>
      </c>
      <c r="AC568" s="36">
        <v>559</v>
      </c>
      <c r="AD568" s="47" t="e">
        <f>VLOOKUP(B568,#REF!,3,FALSE)</f>
        <v>#REF!</v>
      </c>
      <c r="AE568" s="2" t="e">
        <f t="shared" si="436"/>
        <v>#REF!</v>
      </c>
      <c r="AF568" s="105">
        <v>54477</v>
      </c>
      <c r="AG568" s="106">
        <v>155050.92000000001</v>
      </c>
      <c r="AH568" s="111">
        <v>92260</v>
      </c>
      <c r="AI568" s="113">
        <f>AH568-AB568</f>
        <v>92258.277400000006</v>
      </c>
      <c r="AK568" s="2" t="s">
        <v>999</v>
      </c>
      <c r="AN568" s="106">
        <v>43</v>
      </c>
      <c r="AO568" s="106">
        <v>870824</v>
      </c>
      <c r="AP568" s="106">
        <v>52249</v>
      </c>
      <c r="AQ568" s="108">
        <v>0</v>
      </c>
    </row>
    <row r="569" spans="1:43" x14ac:dyDescent="0.2">
      <c r="A569" s="25">
        <v>40</v>
      </c>
      <c r="B569" s="38" t="s">
        <v>1000</v>
      </c>
      <c r="C569" s="72" t="s">
        <v>1001</v>
      </c>
      <c r="D569" s="28">
        <v>176</v>
      </c>
      <c r="E569" s="69">
        <v>37438</v>
      </c>
      <c r="F569" s="41">
        <v>4003704</v>
      </c>
      <c r="G569" s="70">
        <v>6.7699800000000003</v>
      </c>
      <c r="H569" s="41">
        <v>253518</v>
      </c>
      <c r="I569" s="70">
        <v>3.0037500000000001</v>
      </c>
      <c r="J569" s="41">
        <f t="shared" si="427"/>
        <v>27867</v>
      </c>
      <c r="K569" s="41">
        <v>4584932</v>
      </c>
      <c r="L569" s="70">
        <v>6.2701000000000002</v>
      </c>
      <c r="M569" s="41">
        <v>265389</v>
      </c>
      <c r="N569" s="70">
        <v>3.0031400000000001</v>
      </c>
      <c r="O569" s="41">
        <f t="shared" si="428"/>
        <v>29545</v>
      </c>
      <c r="P569" s="41">
        <v>4708563</v>
      </c>
      <c r="Q569" s="70">
        <v>6.5300099999999999</v>
      </c>
      <c r="R569" s="41">
        <v>276138</v>
      </c>
      <c r="S569" s="70">
        <v>3.0037500000000001</v>
      </c>
      <c r="T569" s="41">
        <f t="shared" si="429"/>
        <v>31576</v>
      </c>
      <c r="U569" s="42">
        <f t="shared" si="430"/>
        <v>88988</v>
      </c>
      <c r="V569" s="43" t="s">
        <v>37</v>
      </c>
      <c r="W569" s="44">
        <f t="shared" si="431"/>
        <v>88988</v>
      </c>
      <c r="X569" s="45">
        <f t="shared" si="432"/>
        <v>4.9189801059569584E-3</v>
      </c>
      <c r="Y569" s="44">
        <f t="shared" si="433"/>
        <v>176</v>
      </c>
      <c r="Z569" s="45">
        <f t="shared" si="434"/>
        <v>1.1702905778309729E-2</v>
      </c>
      <c r="AA569" s="46">
        <f t="shared" si="435"/>
        <v>1.0006924360221537E-2</v>
      </c>
      <c r="AB569" s="183">
        <f t="shared" si="437"/>
        <v>1.0006999999999999</v>
      </c>
      <c r="AC569" s="36">
        <v>560</v>
      </c>
      <c r="AD569" s="47" t="e">
        <f>VLOOKUP(B569,#REF!,3,FALSE)</f>
        <v>#REF!</v>
      </c>
      <c r="AE569" s="2" t="e">
        <f t="shared" si="436"/>
        <v>#REF!</v>
      </c>
      <c r="AF569" s="105">
        <v>31012</v>
      </c>
      <c r="AG569" s="106">
        <v>88264.27</v>
      </c>
      <c r="AH569" s="111">
        <v>52520</v>
      </c>
      <c r="AI569" s="113">
        <f>AH569-AB569</f>
        <v>52518.999300000003</v>
      </c>
      <c r="AK569" s="2" t="s">
        <v>1002</v>
      </c>
      <c r="AN569" s="106">
        <v>41</v>
      </c>
      <c r="AO569" s="106">
        <v>601935</v>
      </c>
      <c r="AP569" s="106">
        <v>36116</v>
      </c>
      <c r="AQ569" s="108">
        <v>0</v>
      </c>
    </row>
    <row r="570" spans="1:43" x14ac:dyDescent="0.2">
      <c r="A570" s="25">
        <v>40</v>
      </c>
      <c r="B570" s="38" t="s">
        <v>1003</v>
      </c>
      <c r="C570" s="72" t="s">
        <v>1004</v>
      </c>
      <c r="D570" s="28">
        <v>508</v>
      </c>
      <c r="E570" s="69">
        <v>37438</v>
      </c>
      <c r="F570" s="41">
        <v>8345570</v>
      </c>
      <c r="G570" s="70">
        <v>5.4944100000000002</v>
      </c>
      <c r="H570" s="41">
        <v>172417</v>
      </c>
      <c r="I570" s="70">
        <v>0</v>
      </c>
      <c r="J570" s="41">
        <f t="shared" si="427"/>
        <v>45854</v>
      </c>
      <c r="K570" s="41">
        <v>8499865</v>
      </c>
      <c r="L570" s="70">
        <v>6.5161100000000003</v>
      </c>
      <c r="M570" s="41">
        <v>176749</v>
      </c>
      <c r="N570" s="70">
        <v>0</v>
      </c>
      <c r="O570" s="41">
        <f t="shared" si="428"/>
        <v>55386</v>
      </c>
      <c r="P570" s="41">
        <v>8750305</v>
      </c>
      <c r="Q570" s="70">
        <v>6.7094800000000001</v>
      </c>
      <c r="R570" s="41">
        <v>183908</v>
      </c>
      <c r="S570" s="70">
        <v>0</v>
      </c>
      <c r="T570" s="41">
        <f t="shared" si="429"/>
        <v>58710</v>
      </c>
      <c r="U570" s="42">
        <f t="shared" si="430"/>
        <v>159950</v>
      </c>
      <c r="V570" s="43" t="s">
        <v>37</v>
      </c>
      <c r="W570" s="44">
        <f t="shared" si="431"/>
        <v>159950</v>
      </c>
      <c r="X570" s="45">
        <f t="shared" si="432"/>
        <v>8.8415389484853626E-3</v>
      </c>
      <c r="Y570" s="44">
        <f t="shared" si="433"/>
        <v>508</v>
      </c>
      <c r="Z570" s="45">
        <f t="shared" si="434"/>
        <v>3.3778841678303077E-2</v>
      </c>
      <c r="AA570" s="46">
        <f t="shared" si="435"/>
        <v>2.7544515995848645E-2</v>
      </c>
      <c r="AB570" s="183">
        <f t="shared" si="437"/>
        <v>2.7545000000000002</v>
      </c>
      <c r="AC570" s="36">
        <v>561</v>
      </c>
      <c r="AD570" s="47" t="e">
        <f>VLOOKUP(B570,#REF!,3,FALSE)</f>
        <v>#REF!</v>
      </c>
      <c r="AE570" s="2" t="e">
        <f t="shared" si="436"/>
        <v>#REF!</v>
      </c>
      <c r="AF570" s="105">
        <v>0</v>
      </c>
      <c r="AG570" s="106">
        <v>0</v>
      </c>
      <c r="AH570" s="111"/>
      <c r="AI570" s="106"/>
      <c r="AK570" s="2" t="s">
        <v>1005</v>
      </c>
      <c r="AN570" s="106">
        <v>36</v>
      </c>
      <c r="AO570" s="106">
        <v>802023</v>
      </c>
      <c r="AP570" s="106">
        <v>48121</v>
      </c>
      <c r="AQ570" s="108">
        <v>0</v>
      </c>
    </row>
    <row r="571" spans="1:43" x14ac:dyDescent="0.2">
      <c r="A571" s="25">
        <v>40</v>
      </c>
      <c r="B571" s="38" t="s">
        <v>1006</v>
      </c>
      <c r="C571" s="72" t="s">
        <v>1007</v>
      </c>
      <c r="D571" s="28">
        <v>179</v>
      </c>
      <c r="E571" s="69">
        <v>37438</v>
      </c>
      <c r="F571" s="41">
        <v>2309240</v>
      </c>
      <c r="G571" s="70">
        <v>8.1</v>
      </c>
      <c r="H571" s="41">
        <v>435763</v>
      </c>
      <c r="I571" s="70">
        <v>0</v>
      </c>
      <c r="J571" s="41">
        <f t="shared" si="427"/>
        <v>18705</v>
      </c>
      <c r="K571" s="41">
        <v>2939418</v>
      </c>
      <c r="L571" s="70">
        <v>6.8792999999999997</v>
      </c>
      <c r="M571" s="41">
        <v>455204</v>
      </c>
      <c r="N571" s="70">
        <v>0</v>
      </c>
      <c r="O571" s="41">
        <f t="shared" si="428"/>
        <v>20221</v>
      </c>
      <c r="P571" s="41">
        <v>3015365</v>
      </c>
      <c r="Q571" s="70">
        <v>8.0736500000000007</v>
      </c>
      <c r="R571" s="41">
        <v>473638</v>
      </c>
      <c r="S571" s="70">
        <v>3.0037500000000001</v>
      </c>
      <c r="T571" s="41">
        <f t="shared" si="429"/>
        <v>25768</v>
      </c>
      <c r="U571" s="42">
        <f t="shared" si="430"/>
        <v>64694</v>
      </c>
      <c r="V571" s="43" t="s">
        <v>37</v>
      </c>
      <c r="W571" s="44">
        <f t="shared" si="431"/>
        <v>64694</v>
      </c>
      <c r="X571" s="45">
        <f t="shared" si="432"/>
        <v>3.5760832806083906E-3</v>
      </c>
      <c r="Y571" s="44">
        <f t="shared" si="433"/>
        <v>179</v>
      </c>
      <c r="Z571" s="45">
        <f t="shared" si="434"/>
        <v>1.1902387126803644E-2</v>
      </c>
      <c r="AA571" s="46">
        <f t="shared" si="435"/>
        <v>9.8208111652548311E-3</v>
      </c>
      <c r="AB571" s="183">
        <f t="shared" si="437"/>
        <v>0.98209999999999997</v>
      </c>
      <c r="AC571" s="36">
        <v>562</v>
      </c>
      <c r="AD571" s="47" t="e">
        <f>VLOOKUP(B571,#REF!,3,FALSE)</f>
        <v>#REF!</v>
      </c>
      <c r="AE571" s="2" t="e">
        <f t="shared" si="436"/>
        <v>#REF!</v>
      </c>
      <c r="AF571" s="105">
        <v>28433</v>
      </c>
      <c r="AG571" s="106">
        <v>80924.52</v>
      </c>
      <c r="AH571" s="111">
        <v>48153</v>
      </c>
      <c r="AI571" s="113">
        <f>AH571-AB571</f>
        <v>48152.017899999999</v>
      </c>
      <c r="AK571" s="2" t="s">
        <v>1008</v>
      </c>
      <c r="AN571" s="106">
        <v>2031</v>
      </c>
      <c r="AO571" s="106">
        <v>94302021</v>
      </c>
      <c r="AP571" s="106">
        <v>5641835</v>
      </c>
      <c r="AQ571" s="108">
        <v>0.3</v>
      </c>
    </row>
    <row r="572" spans="1:43" x14ac:dyDescent="0.2">
      <c r="A572" s="25">
        <v>40</v>
      </c>
      <c r="B572" s="38" t="s">
        <v>1009</v>
      </c>
      <c r="C572" s="72" t="s">
        <v>1010</v>
      </c>
      <c r="D572" s="28">
        <v>154</v>
      </c>
      <c r="E572" s="69">
        <v>37438</v>
      </c>
      <c r="F572" s="41">
        <v>3564768</v>
      </c>
      <c r="G572" s="70">
        <v>5.2471899999999998</v>
      </c>
      <c r="H572" s="41">
        <v>158308</v>
      </c>
      <c r="I572" s="70">
        <v>3.0037500000000001</v>
      </c>
      <c r="J572" s="41">
        <f t="shared" si="427"/>
        <v>19181</v>
      </c>
      <c r="K572" s="41">
        <v>3605649</v>
      </c>
      <c r="L572" s="70">
        <v>5.2864300000000002</v>
      </c>
      <c r="M572" s="41">
        <v>166868</v>
      </c>
      <c r="N572" s="70">
        <v>2.9963799999999998</v>
      </c>
      <c r="O572" s="41">
        <f t="shared" si="428"/>
        <v>19561</v>
      </c>
      <c r="P572" s="41">
        <v>3711707</v>
      </c>
      <c r="Q572" s="70">
        <v>5.6254499999999998</v>
      </c>
      <c r="R572" s="41">
        <v>173626</v>
      </c>
      <c r="S572" s="70">
        <v>3.0007100000000002</v>
      </c>
      <c r="T572" s="41">
        <f t="shared" si="429"/>
        <v>21401</v>
      </c>
      <c r="U572" s="42">
        <f t="shared" si="430"/>
        <v>60143</v>
      </c>
      <c r="V572" s="43" t="s">
        <v>37</v>
      </c>
      <c r="W572" s="44">
        <f t="shared" si="431"/>
        <v>60143</v>
      </c>
      <c r="X572" s="45">
        <f t="shared" si="432"/>
        <v>3.3245181430369189E-3</v>
      </c>
      <c r="Y572" s="44">
        <f t="shared" si="433"/>
        <v>154</v>
      </c>
      <c r="Z572" s="45">
        <f t="shared" si="434"/>
        <v>1.0240042556021012E-2</v>
      </c>
      <c r="AA572" s="46">
        <f t="shared" si="435"/>
        <v>8.5111614527749891E-3</v>
      </c>
      <c r="AB572" s="183">
        <f t="shared" si="437"/>
        <v>0.85109999999999997</v>
      </c>
      <c r="AC572" s="36">
        <v>563</v>
      </c>
      <c r="AD572" s="47" t="e">
        <f>VLOOKUP(B572,#REF!,3,FALSE)</f>
        <v>#REF!</v>
      </c>
      <c r="AE572" s="2" t="e">
        <f t="shared" si="436"/>
        <v>#REF!</v>
      </c>
      <c r="AF572" s="105">
        <v>19864</v>
      </c>
      <c r="AG572" s="106">
        <v>56534.19</v>
      </c>
      <c r="AH572" s="111">
        <v>33640</v>
      </c>
      <c r="AI572" s="113">
        <f>AH572-AB572</f>
        <v>33639.1489</v>
      </c>
    </row>
    <row r="573" spans="1:43" x14ac:dyDescent="0.2">
      <c r="A573" s="25">
        <v>40</v>
      </c>
      <c r="B573" s="38" t="s">
        <v>1011</v>
      </c>
      <c r="C573" s="72" t="s">
        <v>1012</v>
      </c>
      <c r="D573" s="28">
        <v>364</v>
      </c>
      <c r="E573" s="69">
        <v>37438</v>
      </c>
      <c r="F573" s="41">
        <v>5436610</v>
      </c>
      <c r="G573" s="70">
        <v>8.4193999999999996</v>
      </c>
      <c r="H573" s="41">
        <v>459487</v>
      </c>
      <c r="I573" s="70">
        <v>3.0011700000000001</v>
      </c>
      <c r="J573" s="41">
        <f t="shared" si="427"/>
        <v>47152</v>
      </c>
      <c r="K573" s="41">
        <v>5379408</v>
      </c>
      <c r="L573" s="70">
        <v>8.1793499999999995</v>
      </c>
      <c r="M573" s="41">
        <v>471032</v>
      </c>
      <c r="N573" s="70">
        <v>3.0019200000000001</v>
      </c>
      <c r="O573" s="41">
        <f t="shared" si="428"/>
        <v>45414</v>
      </c>
      <c r="P573" s="41">
        <v>5608375</v>
      </c>
      <c r="Q573" s="70">
        <v>8.0069599999999994</v>
      </c>
      <c r="R573" s="41">
        <v>488376</v>
      </c>
      <c r="S573" s="70">
        <v>3.0017900000000002</v>
      </c>
      <c r="T573" s="41">
        <f t="shared" si="429"/>
        <v>46372</v>
      </c>
      <c r="U573" s="42">
        <f t="shared" si="430"/>
        <v>138938</v>
      </c>
      <c r="V573" s="43" t="s">
        <v>37</v>
      </c>
      <c r="W573" s="44">
        <f t="shared" si="431"/>
        <v>138938</v>
      </c>
      <c r="X573" s="45">
        <f t="shared" si="432"/>
        <v>7.6800608841804275E-3</v>
      </c>
      <c r="Y573" s="44">
        <f t="shared" si="433"/>
        <v>364</v>
      </c>
      <c r="Z573" s="45">
        <f t="shared" si="434"/>
        <v>2.420373695059512E-2</v>
      </c>
      <c r="AA573" s="46">
        <f t="shared" si="435"/>
        <v>2.0072817933991446E-2</v>
      </c>
      <c r="AB573" s="183">
        <f t="shared" si="437"/>
        <v>2.0072999999999999</v>
      </c>
      <c r="AC573" s="36">
        <v>564</v>
      </c>
      <c r="AD573" s="47" t="e">
        <f>VLOOKUP(B573,#REF!,3,FALSE)</f>
        <v>#REF!</v>
      </c>
      <c r="AE573" s="2" t="e">
        <f t="shared" si="436"/>
        <v>#REF!</v>
      </c>
      <c r="AF573" s="105">
        <v>60678</v>
      </c>
      <c r="AG573" s="106">
        <v>172698.82</v>
      </c>
      <c r="AH573" s="111">
        <v>102761</v>
      </c>
      <c r="AI573" s="113">
        <f>AH573-AB573</f>
        <v>102758.9927</v>
      </c>
    </row>
    <row r="574" spans="1:43" x14ac:dyDescent="0.2">
      <c r="A574" s="25">
        <v>40</v>
      </c>
      <c r="B574" s="38" t="s">
        <v>1013</v>
      </c>
      <c r="C574" s="39" t="s">
        <v>51</v>
      </c>
      <c r="D574" s="28">
        <v>3625</v>
      </c>
      <c r="E574" s="69">
        <v>37438</v>
      </c>
      <c r="F574" s="30"/>
      <c r="G574" s="70"/>
      <c r="H574" s="41"/>
      <c r="I574" s="70"/>
      <c r="J574" s="41">
        <v>3337300</v>
      </c>
      <c r="K574" s="41"/>
      <c r="L574" s="70"/>
      <c r="M574" s="41"/>
      <c r="N574" s="70"/>
      <c r="O574" s="41">
        <v>3758032</v>
      </c>
      <c r="P574" s="41"/>
      <c r="Q574" s="70"/>
      <c r="R574" s="41"/>
      <c r="S574" s="70"/>
      <c r="T574" s="41">
        <v>3924701</v>
      </c>
      <c r="U574" s="42">
        <f t="shared" si="430"/>
        <v>11020033</v>
      </c>
      <c r="V574" s="43" t="s">
        <v>37</v>
      </c>
      <c r="W574" s="44">
        <f t="shared" si="431"/>
        <v>11020033</v>
      </c>
      <c r="X574" s="45">
        <f t="shared" si="432"/>
        <v>0.60915317901277899</v>
      </c>
      <c r="Y574" s="44">
        <f t="shared" si="433"/>
        <v>3625</v>
      </c>
      <c r="Z574" s="45">
        <f t="shared" si="434"/>
        <v>0.24103996276348161</v>
      </c>
      <c r="AA574" s="46">
        <f t="shared" si="435"/>
        <v>0.33306826682580593</v>
      </c>
      <c r="AB574" s="183">
        <f t="shared" si="437"/>
        <v>33.306800000000003</v>
      </c>
      <c r="AC574" s="36">
        <v>565</v>
      </c>
      <c r="AD574" s="47" t="e">
        <f>VLOOKUP(B574,#REF!,3,FALSE)</f>
        <v>#REF!</v>
      </c>
      <c r="AE574" s="2" t="e">
        <f t="shared" si="436"/>
        <v>#REF!</v>
      </c>
      <c r="AF574" s="105">
        <v>0</v>
      </c>
      <c r="AG574" s="106">
        <v>0</v>
      </c>
      <c r="AH574" s="111"/>
      <c r="AI574" s="106"/>
    </row>
    <row r="575" spans="1:43" x14ac:dyDescent="0.2">
      <c r="A575" s="25">
        <v>40</v>
      </c>
      <c r="B575" s="51" t="s">
        <v>1014</v>
      </c>
      <c r="C575" s="95" t="s">
        <v>1015</v>
      </c>
      <c r="D575" s="53">
        <f>SUBTOTAL(9,D565:D574)</f>
        <v>15039</v>
      </c>
      <c r="E575" s="69"/>
      <c r="F575" s="55"/>
      <c r="G575" s="56"/>
      <c r="H575" s="55"/>
      <c r="I575" s="56"/>
      <c r="J575" s="57">
        <f>SUBTOTAL(9,J565:J574)</f>
        <v>5555860</v>
      </c>
      <c r="K575" s="58"/>
      <c r="L575" s="59"/>
      <c r="M575" s="58"/>
      <c r="N575" s="59"/>
      <c r="O575" s="57">
        <f>SUBTOTAL(9,O565:O574)</f>
        <v>6060613</v>
      </c>
      <c r="P575" s="57"/>
      <c r="Q575" s="60"/>
      <c r="R575" s="57"/>
      <c r="S575" s="60"/>
      <c r="T575" s="57">
        <f>SUBTOTAL(9,T565:T574)</f>
        <v>6474269</v>
      </c>
      <c r="U575" s="57">
        <f>SUBTOTAL(9,U565:U574)</f>
        <v>18090742</v>
      </c>
      <c r="V575" s="43"/>
      <c r="W575" s="61">
        <f t="shared" ref="W575:AB575" si="438">SUBTOTAL(9,W565:W574)</f>
        <v>18090742</v>
      </c>
      <c r="X575" s="62">
        <f t="shared" si="438"/>
        <v>1</v>
      </c>
      <c r="Y575" s="61">
        <f t="shared" si="438"/>
        <v>15039</v>
      </c>
      <c r="Z575" s="62">
        <f t="shared" si="438"/>
        <v>0.99999999999999989</v>
      </c>
      <c r="AA575" s="63">
        <f t="shared" si="438"/>
        <v>0.99999999999999978</v>
      </c>
      <c r="AB575" s="64">
        <f t="shared" si="438"/>
        <v>100.0001</v>
      </c>
      <c r="AC575" s="36">
        <v>566</v>
      </c>
      <c r="AD575" s="47" t="e">
        <f>VLOOKUP(B575,#REF!,3,FALSE)</f>
        <v>#REF!</v>
      </c>
      <c r="AE575" s="2" t="e">
        <f t="shared" si="436"/>
        <v>#REF!</v>
      </c>
      <c r="AF575" s="105">
        <f>SUBTOTAL(9,AF565:AF574)</f>
        <v>373359</v>
      </c>
      <c r="AG575" s="106">
        <f>SUBTOTAL(9,AG565:AG574)</f>
        <v>1062634.0000000002</v>
      </c>
      <c r="AH575" s="111">
        <f>SUBTOTAL(9,AH565:AH574)</f>
        <v>632301</v>
      </c>
      <c r="AI575" s="106">
        <f>SUBTOTAL(9,AI565:AI574)</f>
        <v>632287.46149999998</v>
      </c>
    </row>
    <row r="576" spans="1:43" ht="13.5" thickBot="1" x14ac:dyDescent="0.25">
      <c r="A576" s="25">
        <v>40</v>
      </c>
      <c r="B576" s="51"/>
      <c r="C576" s="95"/>
      <c r="D576" s="53" t="s">
        <v>54</v>
      </c>
      <c r="E576" s="54">
        <f>COUNTIF(E565:E574,"&gt;0.0")</f>
        <v>10</v>
      </c>
      <c r="F576" s="55"/>
      <c r="G576" s="56"/>
      <c r="H576" s="55"/>
      <c r="I576" s="56"/>
      <c r="J576" s="57"/>
      <c r="K576" s="58"/>
      <c r="L576" s="59"/>
      <c r="M576" s="58"/>
      <c r="N576" s="59"/>
      <c r="O576" s="57"/>
      <c r="P576" s="57"/>
      <c r="Q576" s="60"/>
      <c r="R576" s="57"/>
      <c r="S576" s="60"/>
      <c r="T576" s="57"/>
      <c r="U576" s="42"/>
      <c r="V576" s="43"/>
      <c r="W576" s="44"/>
      <c r="X576" s="45"/>
      <c r="Y576" s="44"/>
      <c r="Z576" s="45"/>
      <c r="AA576" s="46"/>
      <c r="AB576" s="183"/>
      <c r="AC576" s="36">
        <v>567</v>
      </c>
      <c r="AD576" s="47"/>
      <c r="AF576" s="106"/>
      <c r="AG576" s="106">
        <v>0</v>
      </c>
    </row>
    <row r="577" spans="1:33" ht="15.75" thickBot="1" x14ac:dyDescent="0.3">
      <c r="A577" s="25">
        <v>41</v>
      </c>
      <c r="B577" s="78" t="s">
        <v>1016</v>
      </c>
      <c r="C577" s="72"/>
      <c r="D577" s="28"/>
      <c r="E577" s="69"/>
      <c r="F577" s="41"/>
      <c r="G577" s="70"/>
      <c r="H577" s="41"/>
      <c r="I577" s="100"/>
      <c r="J577" s="41"/>
      <c r="K577" s="41"/>
      <c r="L577" s="70"/>
      <c r="M577" s="41"/>
      <c r="N577" s="100"/>
      <c r="O577" s="41"/>
      <c r="P577" s="41"/>
      <c r="Q577" s="70"/>
      <c r="R577" s="41"/>
      <c r="S577" s="70"/>
      <c r="T577" s="41"/>
      <c r="U577" s="42"/>
      <c r="V577" s="43"/>
      <c r="W577" s="33"/>
      <c r="X577" s="34"/>
      <c r="Y577" s="33"/>
      <c r="Z577" s="34"/>
      <c r="AA577" s="35"/>
      <c r="AB577" s="184">
        <v>100</v>
      </c>
      <c r="AC577" s="36">
        <v>568</v>
      </c>
      <c r="AD577" s="47"/>
      <c r="AF577" s="106"/>
      <c r="AG577" s="106"/>
    </row>
    <row r="578" spans="1:33" x14ac:dyDescent="0.2">
      <c r="A578" s="25">
        <v>41</v>
      </c>
      <c r="B578" s="38" t="s">
        <v>1017</v>
      </c>
      <c r="C578" s="72" t="s">
        <v>1018</v>
      </c>
      <c r="D578" s="28">
        <v>2044</v>
      </c>
      <c r="E578" s="69">
        <v>35431</v>
      </c>
      <c r="F578" s="42">
        <v>31098616</v>
      </c>
      <c r="G578" s="77">
        <v>11.2828</v>
      </c>
      <c r="H578" s="42">
        <v>147557</v>
      </c>
      <c r="I578" s="77">
        <v>2.8531300000000002</v>
      </c>
      <c r="J578" s="41">
        <f>ROUND((+F578*G578+H578*I578)/1000,0)</f>
        <v>351300</v>
      </c>
      <c r="K578" s="42">
        <v>31822278</v>
      </c>
      <c r="L578" s="77">
        <v>10.76853</v>
      </c>
      <c r="M578" s="42">
        <v>141482</v>
      </c>
      <c r="N578" s="77">
        <v>2.9968400000000002</v>
      </c>
      <c r="O578" s="41">
        <f>ROUND((+K578*L578+M578*N578)/1000,0)</f>
        <v>343103</v>
      </c>
      <c r="P578" s="42">
        <v>32914556</v>
      </c>
      <c r="Q578" s="77">
        <v>11.824540000000001</v>
      </c>
      <c r="R578" s="42">
        <v>147211</v>
      </c>
      <c r="S578" s="77">
        <v>3.0037500000000001</v>
      </c>
      <c r="T578" s="41">
        <f>ROUND((+P578*Q578+R578*S578)/1000,0)</f>
        <v>389642</v>
      </c>
      <c r="U578" s="42">
        <f t="shared" ref="U578:U587" si="439">ROUND(+T578+O578+J578,0)</f>
        <v>1084045</v>
      </c>
      <c r="V578" s="43" t="s">
        <v>37</v>
      </c>
      <c r="W578" s="44">
        <f t="shared" ref="W578:W587" si="440">IF(V578="yes",U578,"")</f>
        <v>1084045</v>
      </c>
      <c r="X578" s="45">
        <f t="shared" ref="X578:X587" si="441">IF(V578="yes",W578/W$588,0)</f>
        <v>9.2939545506765267E-2</v>
      </c>
      <c r="Y578" s="44">
        <f t="shared" ref="Y578:Y587" si="442">IF(V578="yes",D578,"")</f>
        <v>2044</v>
      </c>
      <c r="Z578" s="45">
        <f t="shared" ref="Z578:Z587" si="443">IF(V578="yes",Y578/Y$588,0)</f>
        <v>0.18934691987031033</v>
      </c>
      <c r="AA578" s="46">
        <f t="shared" ref="AA578:AA587" si="444">(X578*0.25+Z578*0.75)</f>
        <v>0.16524507627942406</v>
      </c>
      <c r="AB578" s="183">
        <f>ROUND(+AA578*$AB$577,2)</f>
        <v>16.52</v>
      </c>
      <c r="AC578" s="36">
        <v>569</v>
      </c>
      <c r="AD578" s="47" t="e">
        <f>VLOOKUP(B578,#REF!,3,FALSE)</f>
        <v>#REF!</v>
      </c>
      <c r="AE578" s="2" t="e">
        <f t="shared" ref="AE578:AE588" si="445">EXACT(D578,AD578)</f>
        <v>#REF!</v>
      </c>
    </row>
    <row r="579" spans="1:33" x14ac:dyDescent="0.2">
      <c r="A579" s="25">
        <v>41</v>
      </c>
      <c r="B579" s="38" t="s">
        <v>1019</v>
      </c>
      <c r="C579" s="79" t="s">
        <v>1020</v>
      </c>
      <c r="D579" s="49">
        <v>3065</v>
      </c>
      <c r="E579" s="69">
        <v>35065</v>
      </c>
      <c r="F579" s="42">
        <v>45091413</v>
      </c>
      <c r="G579" s="77">
        <v>11.652049999999999</v>
      </c>
      <c r="H579" s="42">
        <v>264387</v>
      </c>
      <c r="I579" s="77">
        <v>3.0037500000000001</v>
      </c>
      <c r="J579" s="41">
        <f>ROUND((+F579*G579+H579*I579)/1000,0)</f>
        <v>526202</v>
      </c>
      <c r="K579" s="42">
        <v>46485110</v>
      </c>
      <c r="L579" s="77">
        <v>10.822760000000001</v>
      </c>
      <c r="M579" s="42">
        <v>268155</v>
      </c>
      <c r="N579" s="77">
        <v>3.00373</v>
      </c>
      <c r="O579" s="41">
        <f>ROUND((+K579*L579+M579*N579)/1000,0)</f>
        <v>503903</v>
      </c>
      <c r="P579" s="42">
        <v>48648456</v>
      </c>
      <c r="Q579" s="77">
        <v>11.853149999999999</v>
      </c>
      <c r="R579" s="42">
        <v>279015</v>
      </c>
      <c r="S579" s="77">
        <v>3.0035799999999999</v>
      </c>
      <c r="T579" s="41">
        <f>ROUND((+P579*Q579+R579*S579)/1000,0)</f>
        <v>577475</v>
      </c>
      <c r="U579" s="42">
        <f t="shared" si="439"/>
        <v>1607580</v>
      </c>
      <c r="V579" s="43" t="s">
        <v>37</v>
      </c>
      <c r="W579" s="44">
        <f t="shared" si="440"/>
        <v>1607580</v>
      </c>
      <c r="X579" s="45">
        <f t="shared" si="441"/>
        <v>0.13782431039833745</v>
      </c>
      <c r="Y579" s="44">
        <f t="shared" si="442"/>
        <v>3065</v>
      </c>
      <c r="Z579" s="45">
        <f t="shared" si="443"/>
        <v>0.28392774432607687</v>
      </c>
      <c r="AA579" s="46">
        <f t="shared" si="444"/>
        <v>0.24740188584414202</v>
      </c>
      <c r="AB579" s="183">
        <f t="shared" ref="AB579:AB587" si="446">ROUND(+AA579*$AB$577,2)</f>
        <v>24.74</v>
      </c>
      <c r="AC579" s="36">
        <v>570</v>
      </c>
      <c r="AD579" s="47" t="e">
        <f>VLOOKUP(B579,#REF!,3,FALSE)</f>
        <v>#REF!</v>
      </c>
      <c r="AE579" s="2" t="e">
        <f t="shared" si="445"/>
        <v>#REF!</v>
      </c>
    </row>
    <row r="580" spans="1:33" x14ac:dyDescent="0.2">
      <c r="A580" s="25">
        <v>41</v>
      </c>
      <c r="B580" s="38" t="s">
        <v>1021</v>
      </c>
      <c r="C580" s="79" t="s">
        <v>1022</v>
      </c>
      <c r="D580" s="28">
        <v>658</v>
      </c>
      <c r="E580" s="69">
        <v>35065</v>
      </c>
      <c r="F580" s="42">
        <v>12661422</v>
      </c>
      <c r="G580" s="77">
        <v>11.8955</v>
      </c>
      <c r="H580" s="42">
        <v>1059550</v>
      </c>
      <c r="I580" s="77">
        <v>2.2887</v>
      </c>
      <c r="J580" s="41">
        <f>ROUND((+F580*G580+H580*I580)/1000,5)</f>
        <v>153038.93749000001</v>
      </c>
      <c r="K580" s="42">
        <v>12899137</v>
      </c>
      <c r="L580" s="77">
        <v>11.74527</v>
      </c>
      <c r="M580" s="42">
        <v>1072804</v>
      </c>
      <c r="N580" s="77">
        <v>2.2883900000000001</v>
      </c>
      <c r="O580" s="41">
        <f>ROUND((+K580*L580+M580*N580)/1000,5)</f>
        <v>153958.84078</v>
      </c>
      <c r="P580" s="42">
        <v>13904028</v>
      </c>
      <c r="Q580" s="77">
        <v>8.6895000000000007</v>
      </c>
      <c r="R580" s="42">
        <v>1115285</v>
      </c>
      <c r="S580" s="77">
        <v>2.2017899999999999</v>
      </c>
      <c r="T580" s="41">
        <f>ROUND((+P580*Q580+R580*S580)/1000,5)</f>
        <v>123274.67466999999</v>
      </c>
      <c r="U580" s="42">
        <f t="shared" si="439"/>
        <v>430272</v>
      </c>
      <c r="V580" s="43" t="s">
        <v>37</v>
      </c>
      <c r="W580" s="44">
        <f t="shared" si="440"/>
        <v>430272</v>
      </c>
      <c r="X580" s="45">
        <f t="shared" si="441"/>
        <v>3.6888952141550309E-2</v>
      </c>
      <c r="Y580" s="44">
        <f t="shared" si="442"/>
        <v>658</v>
      </c>
      <c r="Z580" s="45">
        <f t="shared" si="443"/>
        <v>6.0954145437702639E-2</v>
      </c>
      <c r="AA580" s="46">
        <f t="shared" si="444"/>
        <v>5.4937847113664555E-2</v>
      </c>
      <c r="AB580" s="183">
        <f t="shared" si="446"/>
        <v>5.49</v>
      </c>
      <c r="AC580" s="36">
        <v>571</v>
      </c>
      <c r="AD580" s="47" t="e">
        <f>VLOOKUP(B580,#REF!,3,FALSE)</f>
        <v>#REF!</v>
      </c>
      <c r="AE580" s="2" t="e">
        <f t="shared" si="445"/>
        <v>#REF!</v>
      </c>
    </row>
    <row r="581" spans="1:33" x14ac:dyDescent="0.2">
      <c r="A581" s="25">
        <v>41</v>
      </c>
      <c r="B581" s="38" t="s">
        <v>1023</v>
      </c>
      <c r="C581" s="79" t="s">
        <v>1024</v>
      </c>
      <c r="D581" s="28">
        <v>441</v>
      </c>
      <c r="E581" s="69">
        <v>35065</v>
      </c>
      <c r="F581" s="42">
        <v>11174858</v>
      </c>
      <c r="G581" s="77">
        <v>8.2890599999999992</v>
      </c>
      <c r="H581" s="42">
        <v>105127</v>
      </c>
      <c r="I581" s="77">
        <v>3</v>
      </c>
      <c r="J581" s="41">
        <f t="shared" ref="J581:J586" si="447">ROUND((+F581*G581+H581*I581)/1000,0)</f>
        <v>92944</v>
      </c>
      <c r="K581" s="42">
        <v>10950974</v>
      </c>
      <c r="L581" s="77">
        <v>11.40292</v>
      </c>
      <c r="M581" s="42">
        <v>106700</v>
      </c>
      <c r="N581" s="77">
        <v>3.0037500000000001</v>
      </c>
      <c r="O581" s="41">
        <f t="shared" ref="O581:O586" si="448">ROUND((+K581*L581+M581*N581)/1000,0)</f>
        <v>125194</v>
      </c>
      <c r="P581" s="42">
        <v>11266478</v>
      </c>
      <c r="Q581" s="77">
        <v>10.037459999999999</v>
      </c>
      <c r="R581" s="42">
        <v>111020</v>
      </c>
      <c r="S581" s="77">
        <v>3.0037500000000001</v>
      </c>
      <c r="T581" s="41">
        <f t="shared" ref="T581:T586" si="449">ROUND((+P581*Q581+R581*S581)/1000,0)</f>
        <v>113420</v>
      </c>
      <c r="U581" s="42">
        <f t="shared" si="439"/>
        <v>331558</v>
      </c>
      <c r="V581" s="43" t="s">
        <v>37</v>
      </c>
      <c r="W581" s="44">
        <f t="shared" si="440"/>
        <v>331558</v>
      </c>
      <c r="X581" s="45">
        <f t="shared" si="441"/>
        <v>2.8425803199251028E-2</v>
      </c>
      <c r="Y581" s="44">
        <f t="shared" si="442"/>
        <v>441</v>
      </c>
      <c r="Z581" s="45">
        <f t="shared" si="443"/>
        <v>4.0852246410375173E-2</v>
      </c>
      <c r="AA581" s="46">
        <f t="shared" si="444"/>
        <v>3.7745635607594134E-2</v>
      </c>
      <c r="AB581" s="183">
        <f t="shared" si="446"/>
        <v>3.77</v>
      </c>
      <c r="AC581" s="36">
        <v>572</v>
      </c>
      <c r="AD581" s="47" t="e">
        <f>VLOOKUP(B581,#REF!,3,FALSE)</f>
        <v>#REF!</v>
      </c>
      <c r="AE581" s="2" t="e">
        <f t="shared" si="445"/>
        <v>#REF!</v>
      </c>
    </row>
    <row r="582" spans="1:33" x14ac:dyDescent="0.2">
      <c r="A582" s="25">
        <v>41</v>
      </c>
      <c r="B582" s="38" t="s">
        <v>1025</v>
      </c>
      <c r="C582" s="79" t="s">
        <v>1026</v>
      </c>
      <c r="D582" s="28">
        <v>266</v>
      </c>
      <c r="E582" s="69">
        <v>35065</v>
      </c>
      <c r="F582" s="42">
        <v>4835639</v>
      </c>
      <c r="G582" s="77">
        <v>7.8506600000000004</v>
      </c>
      <c r="H582" s="42">
        <v>743912</v>
      </c>
      <c r="I582" s="77">
        <v>2.7274699999999998</v>
      </c>
      <c r="J582" s="41">
        <f t="shared" si="447"/>
        <v>39992</v>
      </c>
      <c r="K582" s="42">
        <v>4979951</v>
      </c>
      <c r="L582" s="77">
        <v>8.1</v>
      </c>
      <c r="M582" s="42">
        <v>747239</v>
      </c>
      <c r="N582" s="77">
        <v>0</v>
      </c>
      <c r="O582" s="41">
        <f t="shared" si="448"/>
        <v>40338</v>
      </c>
      <c r="P582" s="42">
        <v>5019415</v>
      </c>
      <c r="Q582" s="77">
        <v>9.0388300000000008</v>
      </c>
      <c r="R582" s="42">
        <v>777506</v>
      </c>
      <c r="S582" s="77">
        <v>3.0037500000000001</v>
      </c>
      <c r="T582" s="41">
        <f t="shared" si="449"/>
        <v>47705</v>
      </c>
      <c r="U582" s="42">
        <f t="shared" si="439"/>
        <v>128035</v>
      </c>
      <c r="V582" s="43" t="s">
        <v>37</v>
      </c>
      <c r="W582" s="44">
        <f t="shared" si="440"/>
        <v>128035</v>
      </c>
      <c r="X582" s="45">
        <f t="shared" si="441"/>
        <v>1.0976956407675596E-2</v>
      </c>
      <c r="Y582" s="44">
        <f t="shared" si="442"/>
        <v>266</v>
      </c>
      <c r="Z582" s="45">
        <f t="shared" si="443"/>
        <v>2.4641037517369152E-2</v>
      </c>
      <c r="AA582" s="46">
        <f t="shared" si="444"/>
        <v>2.1225017239945763E-2</v>
      </c>
      <c r="AB582" s="183">
        <f t="shared" si="446"/>
        <v>2.12</v>
      </c>
      <c r="AC582" s="36">
        <v>573</v>
      </c>
      <c r="AD582" s="47" t="e">
        <f>VLOOKUP(B582,#REF!,3,FALSE)</f>
        <v>#REF!</v>
      </c>
      <c r="AE582" s="2" t="e">
        <f t="shared" si="445"/>
        <v>#REF!</v>
      </c>
    </row>
    <row r="583" spans="1:33" x14ac:dyDescent="0.2">
      <c r="A583" s="25">
        <v>41</v>
      </c>
      <c r="B583" s="38" t="s">
        <v>1027</v>
      </c>
      <c r="C583" s="79" t="s">
        <v>1028</v>
      </c>
      <c r="D583" s="28">
        <v>253</v>
      </c>
      <c r="E583" s="69">
        <v>35065</v>
      </c>
      <c r="F583" s="42">
        <v>2829935</v>
      </c>
      <c r="G583" s="77">
        <v>8.0597399999999997</v>
      </c>
      <c r="H583" s="42">
        <v>45843</v>
      </c>
      <c r="I583" s="77">
        <v>0</v>
      </c>
      <c r="J583" s="41">
        <f t="shared" si="447"/>
        <v>22809</v>
      </c>
      <c r="K583" s="42">
        <v>2859935</v>
      </c>
      <c r="L583" s="77">
        <v>8.0598100000000006</v>
      </c>
      <c r="M583" s="42">
        <v>46528</v>
      </c>
      <c r="N583" s="77">
        <v>0</v>
      </c>
      <c r="O583" s="41">
        <f t="shared" si="448"/>
        <v>23051</v>
      </c>
      <c r="P583" s="42">
        <v>2959297</v>
      </c>
      <c r="Q583" s="77">
        <v>8.0587999999999997</v>
      </c>
      <c r="R583" s="42">
        <v>48413</v>
      </c>
      <c r="S583" s="77">
        <v>0</v>
      </c>
      <c r="T583" s="41">
        <f t="shared" si="449"/>
        <v>23848</v>
      </c>
      <c r="U583" s="42">
        <f t="shared" si="439"/>
        <v>69708</v>
      </c>
      <c r="V583" s="43" t="s">
        <v>37</v>
      </c>
      <c r="W583" s="44">
        <f t="shared" si="440"/>
        <v>69708</v>
      </c>
      <c r="X583" s="45">
        <f t="shared" si="441"/>
        <v>5.9763476960694381E-3</v>
      </c>
      <c r="Y583" s="44">
        <f t="shared" si="442"/>
        <v>253</v>
      </c>
      <c r="Z583" s="45">
        <f t="shared" si="443"/>
        <v>2.3436776285317276E-2</v>
      </c>
      <c r="AA583" s="46">
        <f t="shared" si="444"/>
        <v>1.9071669138005315E-2</v>
      </c>
      <c r="AB583" s="183">
        <f t="shared" si="446"/>
        <v>1.91</v>
      </c>
      <c r="AC583" s="36">
        <v>574</v>
      </c>
      <c r="AD583" s="47" t="e">
        <f>VLOOKUP(B583,#REF!,3,FALSE)</f>
        <v>#REF!</v>
      </c>
      <c r="AE583" s="2" t="e">
        <f t="shared" si="445"/>
        <v>#REF!</v>
      </c>
    </row>
    <row r="584" spans="1:33" x14ac:dyDescent="0.2">
      <c r="A584" s="25">
        <v>41</v>
      </c>
      <c r="B584" s="38" t="s">
        <v>1029</v>
      </c>
      <c r="C584" s="79" t="s">
        <v>1030</v>
      </c>
      <c r="D584" s="28">
        <v>140</v>
      </c>
      <c r="E584" s="69">
        <v>35065</v>
      </c>
      <c r="F584" s="42">
        <v>1707138</v>
      </c>
      <c r="G584" s="77">
        <v>7.6795200000000001</v>
      </c>
      <c r="H584" s="42">
        <v>245799</v>
      </c>
      <c r="I584" s="77">
        <v>3.0037500000000001</v>
      </c>
      <c r="J584" s="41">
        <f t="shared" si="447"/>
        <v>13848</v>
      </c>
      <c r="K584" s="42">
        <v>1727978</v>
      </c>
      <c r="L584" s="77">
        <v>8.0602199999999993</v>
      </c>
      <c r="M584" s="42">
        <v>243552</v>
      </c>
      <c r="N584" s="77">
        <v>3.0037500000000001</v>
      </c>
      <c r="O584" s="41">
        <f t="shared" si="448"/>
        <v>14659</v>
      </c>
      <c r="P584" s="42">
        <v>1762599</v>
      </c>
      <c r="Q584" s="77">
        <v>8.05959</v>
      </c>
      <c r="R584" s="42">
        <v>253416</v>
      </c>
      <c r="S584" s="77">
        <v>3.0037500000000001</v>
      </c>
      <c r="T584" s="41">
        <f t="shared" si="449"/>
        <v>14967</v>
      </c>
      <c r="U584" s="42">
        <f t="shared" si="439"/>
        <v>43474</v>
      </c>
      <c r="V584" s="43" t="s">
        <v>37</v>
      </c>
      <c r="W584" s="44">
        <f t="shared" si="440"/>
        <v>43474</v>
      </c>
      <c r="X584" s="45">
        <f t="shared" si="441"/>
        <v>3.7272011783284951E-3</v>
      </c>
      <c r="Y584" s="44">
        <f t="shared" si="442"/>
        <v>140</v>
      </c>
      <c r="Z584" s="45">
        <f t="shared" si="443"/>
        <v>1.2968967114404817E-2</v>
      </c>
      <c r="AA584" s="46">
        <f t="shared" si="444"/>
        <v>1.0658525630385737E-2</v>
      </c>
      <c r="AB584" s="183">
        <f t="shared" si="446"/>
        <v>1.07</v>
      </c>
      <c r="AC584" s="36">
        <v>575</v>
      </c>
      <c r="AD584" s="47" t="e">
        <f>VLOOKUP(B584,#REF!,3,FALSE)</f>
        <v>#REF!</v>
      </c>
      <c r="AE584" s="2" t="e">
        <f t="shared" si="445"/>
        <v>#REF!</v>
      </c>
    </row>
    <row r="585" spans="1:33" x14ac:dyDescent="0.2">
      <c r="A585" s="25">
        <v>41</v>
      </c>
      <c r="B585" s="38" t="s">
        <v>1031</v>
      </c>
      <c r="C585" s="114" t="s">
        <v>1032</v>
      </c>
      <c r="D585" s="28">
        <v>188</v>
      </c>
      <c r="E585" s="69">
        <v>35065</v>
      </c>
      <c r="F585" s="42">
        <v>3641064</v>
      </c>
      <c r="G585" s="77">
        <v>5.7609500000000002</v>
      </c>
      <c r="H585" s="42">
        <v>178956</v>
      </c>
      <c r="I585" s="77">
        <v>0</v>
      </c>
      <c r="J585" s="41">
        <f t="shared" si="447"/>
        <v>20976</v>
      </c>
      <c r="K585" s="42">
        <v>3688279</v>
      </c>
      <c r="L585" s="77">
        <v>6.7356299999999996</v>
      </c>
      <c r="M585" s="42">
        <v>181197</v>
      </c>
      <c r="N585" s="77">
        <v>0</v>
      </c>
      <c r="O585" s="41">
        <f t="shared" si="448"/>
        <v>24843</v>
      </c>
      <c r="P585" s="42">
        <v>3769403</v>
      </c>
      <c r="Q585" s="77">
        <v>7.8527500000000003</v>
      </c>
      <c r="R585" s="42">
        <v>188536</v>
      </c>
      <c r="S585" s="77">
        <v>0</v>
      </c>
      <c r="T585" s="41">
        <f t="shared" si="449"/>
        <v>29600</v>
      </c>
      <c r="U585" s="42">
        <f t="shared" si="439"/>
        <v>75419</v>
      </c>
      <c r="V585" s="43" t="s">
        <v>37</v>
      </c>
      <c r="W585" s="44">
        <f t="shared" si="440"/>
        <v>75419</v>
      </c>
      <c r="X585" s="45">
        <f t="shared" si="441"/>
        <v>6.4659747358963232E-3</v>
      </c>
      <c r="Y585" s="44">
        <f t="shared" si="442"/>
        <v>188</v>
      </c>
      <c r="Z585" s="45">
        <f t="shared" si="443"/>
        <v>1.7415470125057897E-2</v>
      </c>
      <c r="AA585" s="46">
        <f t="shared" si="444"/>
        <v>1.4678096277767503E-2</v>
      </c>
      <c r="AB585" s="183">
        <f t="shared" si="446"/>
        <v>1.47</v>
      </c>
      <c r="AC585" s="36">
        <v>576</v>
      </c>
      <c r="AD585" s="47" t="e">
        <f>VLOOKUP(B585,#REF!,3,FALSE)</f>
        <v>#REF!</v>
      </c>
      <c r="AE585" s="2" t="e">
        <f t="shared" si="445"/>
        <v>#REF!</v>
      </c>
    </row>
    <row r="586" spans="1:33" x14ac:dyDescent="0.2">
      <c r="A586" s="25">
        <v>41</v>
      </c>
      <c r="B586" s="38" t="s">
        <v>1033</v>
      </c>
      <c r="C586" s="73" t="s">
        <v>1034</v>
      </c>
      <c r="D586" s="49">
        <v>358</v>
      </c>
      <c r="E586" s="69"/>
      <c r="F586" s="42">
        <v>0</v>
      </c>
      <c r="G586" s="77">
        <v>11.35798</v>
      </c>
      <c r="H586" s="42">
        <v>0</v>
      </c>
      <c r="I586" s="77">
        <v>3.0037500000000001</v>
      </c>
      <c r="J586" s="41">
        <f t="shared" si="447"/>
        <v>0</v>
      </c>
      <c r="K586" s="42">
        <v>0</v>
      </c>
      <c r="L586" s="77">
        <v>11.81311</v>
      </c>
      <c r="M586" s="42">
        <v>0</v>
      </c>
      <c r="N586" s="77">
        <v>3</v>
      </c>
      <c r="O586" s="41">
        <f t="shared" si="448"/>
        <v>0</v>
      </c>
      <c r="P586" s="42">
        <v>0</v>
      </c>
      <c r="Q586" s="77">
        <v>12.596500000000001</v>
      </c>
      <c r="R586" s="42">
        <v>0</v>
      </c>
      <c r="S586" s="77">
        <v>2.9988999999999999</v>
      </c>
      <c r="T586" s="41">
        <f t="shared" si="449"/>
        <v>0</v>
      </c>
      <c r="U586" s="42">
        <f t="shared" si="439"/>
        <v>0</v>
      </c>
      <c r="V586" s="43" t="s">
        <v>37</v>
      </c>
      <c r="W586" s="44">
        <f t="shared" si="440"/>
        <v>0</v>
      </c>
      <c r="X586" s="45">
        <f t="shared" si="441"/>
        <v>0</v>
      </c>
      <c r="Y586" s="44">
        <f t="shared" si="442"/>
        <v>358</v>
      </c>
      <c r="Z586" s="45">
        <f t="shared" si="443"/>
        <v>3.3163501621120889E-2</v>
      </c>
      <c r="AA586" s="46">
        <f t="shared" si="444"/>
        <v>2.4872626215840667E-2</v>
      </c>
      <c r="AB586" s="183">
        <f t="shared" si="446"/>
        <v>2.4900000000000002</v>
      </c>
      <c r="AC586" s="36">
        <v>577</v>
      </c>
      <c r="AD586" s="47" t="e">
        <f>VLOOKUP(B586,#REF!,3,FALSE)</f>
        <v>#REF!</v>
      </c>
      <c r="AE586" s="2" t="e">
        <f t="shared" si="445"/>
        <v>#REF!</v>
      </c>
    </row>
    <row r="587" spans="1:33" x14ac:dyDescent="0.2">
      <c r="A587" s="25">
        <v>41</v>
      </c>
      <c r="B587" s="38" t="s">
        <v>1035</v>
      </c>
      <c r="C587" s="39" t="s">
        <v>51</v>
      </c>
      <c r="D587" s="28">
        <v>3382</v>
      </c>
      <c r="E587" s="69">
        <v>35977</v>
      </c>
      <c r="F587" s="30"/>
      <c r="G587" s="77"/>
      <c r="H587" s="42"/>
      <c r="I587" s="77"/>
      <c r="J587" s="42">
        <v>2542749</v>
      </c>
      <c r="K587" s="42"/>
      <c r="L587" s="77"/>
      <c r="M587" s="42"/>
      <c r="N587" s="77"/>
      <c r="O587" s="42">
        <v>2778558</v>
      </c>
      <c r="P587" s="42"/>
      <c r="Q587" s="77"/>
      <c r="R587" s="42"/>
      <c r="S587" s="77"/>
      <c r="T587" s="42">
        <v>2572582</v>
      </c>
      <c r="U587" s="42">
        <f t="shared" si="439"/>
        <v>7893889</v>
      </c>
      <c r="V587" s="43" t="s">
        <v>37</v>
      </c>
      <c r="W587" s="44">
        <f t="shared" si="440"/>
        <v>7893889</v>
      </c>
      <c r="X587" s="45">
        <f t="shared" si="441"/>
        <v>0.67677490873612611</v>
      </c>
      <c r="Y587" s="44">
        <f t="shared" si="442"/>
        <v>3382</v>
      </c>
      <c r="Z587" s="45">
        <f t="shared" si="443"/>
        <v>0.31329319129226496</v>
      </c>
      <c r="AA587" s="46">
        <f t="shared" si="444"/>
        <v>0.40416362065323025</v>
      </c>
      <c r="AB587" s="183">
        <f t="shared" si="446"/>
        <v>40.42</v>
      </c>
      <c r="AC587" s="36">
        <v>578</v>
      </c>
      <c r="AD587" s="47" t="e">
        <f>VLOOKUP(B587,#REF!,3,FALSE)</f>
        <v>#REF!</v>
      </c>
      <c r="AE587" s="2" t="e">
        <f t="shared" si="445"/>
        <v>#REF!</v>
      </c>
    </row>
    <row r="588" spans="1:33" x14ac:dyDescent="0.2">
      <c r="A588" s="25">
        <v>41</v>
      </c>
      <c r="B588" s="51" t="s">
        <v>1036</v>
      </c>
      <c r="C588" s="52" t="s">
        <v>1037</v>
      </c>
      <c r="D588" s="53">
        <f>SUBTOTAL(9,D578:D587)</f>
        <v>10795</v>
      </c>
      <c r="E588" s="69"/>
      <c r="F588" s="55"/>
      <c r="G588" s="56"/>
      <c r="H588" s="55"/>
      <c r="I588" s="56"/>
      <c r="J588" s="57">
        <f>SUBTOTAL(9,J578:J587)</f>
        <v>3763858.9374899999</v>
      </c>
      <c r="K588" s="58"/>
      <c r="L588" s="59"/>
      <c r="M588" s="58"/>
      <c r="N588" s="59"/>
      <c r="O588" s="57">
        <f>SUBTOTAL(9,O578:O587)</f>
        <v>4007607.8407800002</v>
      </c>
      <c r="P588" s="57"/>
      <c r="Q588" s="60"/>
      <c r="R588" s="57"/>
      <c r="S588" s="60"/>
      <c r="T588" s="57">
        <f>SUBTOTAL(9,T578:T587)</f>
        <v>3892513.6746700001</v>
      </c>
      <c r="U588" s="57">
        <f>SUBTOTAL(9,U578:U587)</f>
        <v>11663980</v>
      </c>
      <c r="V588" s="43"/>
      <c r="W588" s="61">
        <f t="shared" ref="W588:AB588" si="450">SUBTOTAL(9,W578:W587)</f>
        <v>11663980</v>
      </c>
      <c r="X588" s="62">
        <f t="shared" si="450"/>
        <v>1</v>
      </c>
      <c r="Y588" s="61">
        <f t="shared" si="450"/>
        <v>10795</v>
      </c>
      <c r="Z588" s="62">
        <f t="shared" si="450"/>
        <v>1</v>
      </c>
      <c r="AA588" s="63">
        <f t="shared" si="450"/>
        <v>1</v>
      </c>
      <c r="AB588" s="64">
        <f t="shared" si="450"/>
        <v>100</v>
      </c>
      <c r="AC588" s="36">
        <v>579</v>
      </c>
      <c r="AD588" s="47" t="e">
        <f>VLOOKUP(B588,#REF!,3,FALSE)</f>
        <v>#REF!</v>
      </c>
      <c r="AE588" s="2" t="e">
        <f t="shared" si="445"/>
        <v>#REF!</v>
      </c>
    </row>
    <row r="589" spans="1:33" ht="13.5" thickBot="1" x14ac:dyDescent="0.25">
      <c r="A589" s="25">
        <v>41</v>
      </c>
      <c r="B589" s="51"/>
      <c r="C589" s="52"/>
      <c r="D589" s="53" t="s">
        <v>54</v>
      </c>
      <c r="E589" s="54">
        <f>COUNTIF(E578:E587,"&gt;0.0")</f>
        <v>9</v>
      </c>
      <c r="F589" s="55"/>
      <c r="G589" s="56"/>
      <c r="H589" s="55"/>
      <c r="I589" s="56"/>
      <c r="J589" s="57"/>
      <c r="K589" s="58"/>
      <c r="L589" s="59"/>
      <c r="M589" s="58"/>
      <c r="N589" s="59"/>
      <c r="O589" s="57"/>
      <c r="P589" s="57"/>
      <c r="Q589" s="60"/>
      <c r="R589" s="57"/>
      <c r="S589" s="60"/>
      <c r="T589" s="57"/>
      <c r="U589" s="42"/>
      <c r="V589" s="43"/>
      <c r="W589" s="44"/>
      <c r="X589" s="45"/>
      <c r="Y589" s="44"/>
      <c r="Z589" s="45"/>
      <c r="AA589" s="46"/>
      <c r="AB589" s="183"/>
      <c r="AC589" s="36">
        <v>580</v>
      </c>
      <c r="AD589" s="47"/>
    </row>
    <row r="590" spans="1:33" ht="15.75" thickBot="1" x14ac:dyDescent="0.3">
      <c r="A590" s="25">
        <v>42</v>
      </c>
      <c r="B590" s="78" t="s">
        <v>1038</v>
      </c>
      <c r="C590" s="72"/>
      <c r="D590" s="28"/>
      <c r="E590" s="69"/>
      <c r="F590" s="42"/>
      <c r="G590" s="77"/>
      <c r="H590" s="42"/>
      <c r="I590" s="77"/>
      <c r="J590" s="42"/>
      <c r="K590" s="42"/>
      <c r="L590" s="77"/>
      <c r="M590" s="42"/>
      <c r="N590" s="77"/>
      <c r="O590" s="42"/>
      <c r="P590" s="42"/>
      <c r="Q590" s="77"/>
      <c r="R590" s="42"/>
      <c r="S590" s="77"/>
      <c r="T590" s="42"/>
      <c r="U590" s="42"/>
      <c r="V590" s="43"/>
      <c r="W590" s="33"/>
      <c r="X590" s="34"/>
      <c r="Y590" s="33"/>
      <c r="Z590" s="34"/>
      <c r="AA590" s="35"/>
      <c r="AB590" s="184">
        <v>100</v>
      </c>
      <c r="AC590" s="36">
        <v>581</v>
      </c>
      <c r="AD590" s="47"/>
    </row>
    <row r="591" spans="1:33" x14ac:dyDescent="0.2">
      <c r="A591" s="25">
        <v>42</v>
      </c>
      <c r="B591" s="38" t="s">
        <v>1039</v>
      </c>
      <c r="C591" s="72" t="s">
        <v>1040</v>
      </c>
      <c r="D591" s="49">
        <v>5106</v>
      </c>
      <c r="E591" s="69">
        <v>35156</v>
      </c>
      <c r="F591" s="42">
        <v>88815796</v>
      </c>
      <c r="G591" s="77">
        <v>13.64085</v>
      </c>
      <c r="H591" s="42">
        <v>1024294</v>
      </c>
      <c r="I591" s="77">
        <v>2.9878999999999998</v>
      </c>
      <c r="J591" s="41">
        <f>ROUND((+F591*G591+H591*I591)/1000,5)</f>
        <v>1214583.43891</v>
      </c>
      <c r="K591" s="42">
        <v>95447917</v>
      </c>
      <c r="L591" s="77">
        <v>14.078390000000001</v>
      </c>
      <c r="M591" s="42">
        <v>1074063</v>
      </c>
      <c r="N591" s="77">
        <v>2.9877199999999999</v>
      </c>
      <c r="O591" s="41">
        <f>ROUND((+K591*L591+M591*N591)/1000,5)</f>
        <v>1346961.99972</v>
      </c>
      <c r="P591" s="42">
        <v>101286947</v>
      </c>
      <c r="Q591" s="77">
        <v>13.8354</v>
      </c>
      <c r="R591" s="42">
        <v>1077508</v>
      </c>
      <c r="S591" s="77">
        <v>2.9874499999999999</v>
      </c>
      <c r="T591" s="41">
        <f>ROUND((+P591*Q591+R591*S591)/1000,5)</f>
        <v>1404564.4277999999</v>
      </c>
      <c r="U591" s="42">
        <f t="shared" ref="U591:U603" si="451">ROUND(+T591+O591+J591,0)</f>
        <v>3966110</v>
      </c>
      <c r="V591" s="43" t="s">
        <v>37</v>
      </c>
      <c r="W591" s="44">
        <f t="shared" ref="W591:W603" si="452">IF(V591="yes",U591,"")</f>
        <v>3966110</v>
      </c>
      <c r="X591" s="45">
        <f t="shared" ref="X591:X603" si="453">IF(V591="yes",W591/W$604,0)</f>
        <v>0.22792315697114041</v>
      </c>
      <c r="Y591" s="44">
        <f t="shared" ref="Y591:Y603" si="454">IF(V591="yes",D591,"")</f>
        <v>5106</v>
      </c>
      <c r="Z591" s="45">
        <f t="shared" ref="Z591:Z603" si="455">IF(V591="yes",Y591/Y$604,0)</f>
        <v>0.30252399573409172</v>
      </c>
      <c r="AA591" s="46">
        <f t="shared" ref="AA591:AA603" si="456">(X591*0.25+Z591*0.75)</f>
        <v>0.28387378604335389</v>
      </c>
      <c r="AB591" s="183">
        <f>ROUND(+AA591*$AB$590,4)</f>
        <v>28.3874</v>
      </c>
      <c r="AC591" s="36">
        <v>582</v>
      </c>
      <c r="AD591" s="47" t="e">
        <f>VLOOKUP(B591,#REF!,3,FALSE)</f>
        <v>#REF!</v>
      </c>
      <c r="AE591" s="2" t="e">
        <f t="shared" ref="AE591:AE604" si="457">EXACT(D591,AD591)</f>
        <v>#REF!</v>
      </c>
    </row>
    <row r="592" spans="1:33" x14ac:dyDescent="0.2">
      <c r="A592" s="25">
        <v>42</v>
      </c>
      <c r="B592" s="38" t="s">
        <v>1041</v>
      </c>
      <c r="C592" s="89" t="s">
        <v>868</v>
      </c>
      <c r="D592" s="49">
        <v>1561</v>
      </c>
      <c r="E592" s="69">
        <v>35431</v>
      </c>
      <c r="F592" s="42">
        <v>25773811</v>
      </c>
      <c r="G592" s="77">
        <v>8.1</v>
      </c>
      <c r="H592" s="42">
        <v>725887</v>
      </c>
      <c r="I592" s="77">
        <v>2.9990899999999998</v>
      </c>
      <c r="J592" s="41">
        <f t="shared" ref="J592:J602" si="458">ROUND((+F592*G592+H592*I592)/1000,0)</f>
        <v>210945</v>
      </c>
      <c r="K592" s="42">
        <v>27416929</v>
      </c>
      <c r="L592" s="77">
        <v>9.1913300000000007</v>
      </c>
      <c r="M592" s="42">
        <v>757991</v>
      </c>
      <c r="N592" s="77">
        <v>3.0037500000000001</v>
      </c>
      <c r="O592" s="41">
        <f>ROUND((+K592*L592+M592*N592)/1000,0)</f>
        <v>254275</v>
      </c>
      <c r="P592" s="42">
        <v>28940354</v>
      </c>
      <c r="Q592" s="77">
        <v>8.0999700000000008</v>
      </c>
      <c r="R592" s="42">
        <v>788691</v>
      </c>
      <c r="S592" s="77">
        <v>2.9998999999999998</v>
      </c>
      <c r="T592" s="41">
        <f>ROUND((+P592*Q592+R592*S592)/1000,0)</f>
        <v>236782</v>
      </c>
      <c r="U592" s="42">
        <f t="shared" si="451"/>
        <v>702002</v>
      </c>
      <c r="V592" s="43" t="s">
        <v>37</v>
      </c>
      <c r="W592" s="44">
        <f t="shared" si="452"/>
        <v>702002</v>
      </c>
      <c r="X592" s="45">
        <f t="shared" si="453"/>
        <v>4.0342429241764476E-2</v>
      </c>
      <c r="Y592" s="44">
        <f t="shared" si="454"/>
        <v>1561</v>
      </c>
      <c r="Z592" s="45">
        <f t="shared" si="455"/>
        <v>9.2487261523877234E-2</v>
      </c>
      <c r="AA592" s="46">
        <f t="shared" si="456"/>
        <v>7.9451053453349046E-2</v>
      </c>
      <c r="AB592" s="183">
        <f t="shared" ref="AB592:AB603" si="459">ROUND(+AA592*$AB$590,4)</f>
        <v>7.9451000000000001</v>
      </c>
      <c r="AC592" s="36">
        <v>583</v>
      </c>
      <c r="AD592" s="47" t="e">
        <f>VLOOKUP(B592,#REF!,3,FALSE)</f>
        <v>#REF!</v>
      </c>
      <c r="AE592" s="2" t="e">
        <f t="shared" si="457"/>
        <v>#REF!</v>
      </c>
    </row>
    <row r="593" spans="1:31" x14ac:dyDescent="0.2">
      <c r="A593" s="25">
        <v>42</v>
      </c>
      <c r="B593" s="38" t="s">
        <v>1042</v>
      </c>
      <c r="C593" s="72" t="s">
        <v>1043</v>
      </c>
      <c r="D593" s="28">
        <v>2663</v>
      </c>
      <c r="E593" s="69">
        <v>35156</v>
      </c>
      <c r="F593" s="42">
        <v>48138300</v>
      </c>
      <c r="G593" s="77">
        <v>11.434200000000001</v>
      </c>
      <c r="H593" s="42">
        <v>1131123</v>
      </c>
      <c r="I593" s="77">
        <v>2.89093</v>
      </c>
      <c r="J593" s="41">
        <f t="shared" si="458"/>
        <v>553693</v>
      </c>
      <c r="K593" s="42">
        <v>51353748</v>
      </c>
      <c r="L593" s="77">
        <v>12.24803</v>
      </c>
      <c r="M593" s="42">
        <v>1131331</v>
      </c>
      <c r="N593" s="77">
        <v>3.0035400000000001</v>
      </c>
      <c r="O593" s="41">
        <f>ROUND((+K593*L593+M593*N593)/1000,5)</f>
        <v>632380.24402999994</v>
      </c>
      <c r="P593" s="42">
        <v>52110802</v>
      </c>
      <c r="Q593" s="77">
        <v>11.79236</v>
      </c>
      <c r="R593" s="42">
        <v>1180330</v>
      </c>
      <c r="S593" s="77">
        <v>3.00339</v>
      </c>
      <c r="T593" s="41">
        <f>ROUND((+P593*Q593+R593*S593)/1000,5)</f>
        <v>618054.32839000004</v>
      </c>
      <c r="U593" s="42">
        <f t="shared" si="451"/>
        <v>1804128</v>
      </c>
      <c r="V593" s="43" t="s">
        <v>37</v>
      </c>
      <c r="W593" s="44">
        <f t="shared" si="452"/>
        <v>1804128</v>
      </c>
      <c r="X593" s="45">
        <f t="shared" si="453"/>
        <v>0.10367905815522757</v>
      </c>
      <c r="Y593" s="44">
        <f t="shared" si="454"/>
        <v>2663</v>
      </c>
      <c r="Z593" s="45">
        <f t="shared" si="455"/>
        <v>0.1577793577438085</v>
      </c>
      <c r="AA593" s="46">
        <f t="shared" si="456"/>
        <v>0.14425428284666328</v>
      </c>
      <c r="AB593" s="183">
        <f t="shared" si="459"/>
        <v>14.4254</v>
      </c>
      <c r="AC593" s="36">
        <v>584</v>
      </c>
      <c r="AD593" s="47" t="e">
        <f>VLOOKUP(B593,#REF!,3,FALSE)</f>
        <v>#REF!</v>
      </c>
      <c r="AE593" s="2" t="e">
        <f t="shared" si="457"/>
        <v>#REF!</v>
      </c>
    </row>
    <row r="594" spans="1:31" x14ac:dyDescent="0.2">
      <c r="A594" s="25">
        <v>42</v>
      </c>
      <c r="B594" s="38" t="s">
        <v>1044</v>
      </c>
      <c r="C594" s="72" t="s">
        <v>1045</v>
      </c>
      <c r="D594" s="28">
        <v>763</v>
      </c>
      <c r="E594" s="69">
        <v>35156</v>
      </c>
      <c r="F594" s="42">
        <v>12724082</v>
      </c>
      <c r="G594" s="77">
        <v>12.02435</v>
      </c>
      <c r="H594" s="42">
        <v>315576</v>
      </c>
      <c r="I594" s="77">
        <v>2.8170700000000002</v>
      </c>
      <c r="J594" s="41">
        <f t="shared" si="458"/>
        <v>153888</v>
      </c>
      <c r="K594" s="42">
        <v>14030327</v>
      </c>
      <c r="L594" s="77">
        <v>11.141719999999999</v>
      </c>
      <c r="M594" s="42">
        <v>320354</v>
      </c>
      <c r="N594" s="77">
        <v>2.5003600000000001</v>
      </c>
      <c r="O594" s="41">
        <f t="shared" ref="O594:O600" si="460">ROUND((+K594*L594+M594*N594)/1000,0)</f>
        <v>157123</v>
      </c>
      <c r="P594" s="42">
        <v>15644348</v>
      </c>
      <c r="Q594" s="77">
        <v>11.312010000000001</v>
      </c>
      <c r="R594" s="42">
        <v>333327</v>
      </c>
      <c r="S594" s="77">
        <v>2.49905</v>
      </c>
      <c r="T594" s="41">
        <f t="shared" ref="T594:T600" si="461">ROUND((+P594*Q594+R594*S594)/1000,0)</f>
        <v>177802</v>
      </c>
      <c r="U594" s="42">
        <f t="shared" si="451"/>
        <v>488813</v>
      </c>
      <c r="V594" s="43" t="s">
        <v>37</v>
      </c>
      <c r="W594" s="44">
        <f t="shared" si="452"/>
        <v>488813</v>
      </c>
      <c r="X594" s="45">
        <f t="shared" si="453"/>
        <v>2.8090951115459242E-2</v>
      </c>
      <c r="Y594" s="44">
        <f t="shared" si="454"/>
        <v>763</v>
      </c>
      <c r="Z594" s="45">
        <f t="shared" si="455"/>
        <v>4.5206778054271833E-2</v>
      </c>
      <c r="AA594" s="46">
        <f t="shared" si="456"/>
        <v>4.092782131956868E-2</v>
      </c>
      <c r="AB594" s="183">
        <f t="shared" si="459"/>
        <v>4.0928000000000004</v>
      </c>
      <c r="AC594" s="36">
        <v>585</v>
      </c>
      <c r="AD594" s="47" t="e">
        <f>VLOOKUP(B594,#REF!,3,FALSE)</f>
        <v>#REF!</v>
      </c>
      <c r="AE594" s="2" t="e">
        <f t="shared" si="457"/>
        <v>#REF!</v>
      </c>
    </row>
    <row r="595" spans="1:31" x14ac:dyDescent="0.2">
      <c r="A595" s="25">
        <v>42</v>
      </c>
      <c r="B595" s="38" t="s">
        <v>1046</v>
      </c>
      <c r="C595" s="72" t="s">
        <v>1047</v>
      </c>
      <c r="D595" s="28">
        <v>860</v>
      </c>
      <c r="E595" s="69">
        <v>35156</v>
      </c>
      <c r="F595" s="42">
        <v>12614914</v>
      </c>
      <c r="G595" s="77">
        <v>8.4639500000000005</v>
      </c>
      <c r="H595" s="42">
        <v>825803</v>
      </c>
      <c r="I595" s="77">
        <v>3.0031400000000001</v>
      </c>
      <c r="J595" s="41">
        <f t="shared" si="458"/>
        <v>109252</v>
      </c>
      <c r="K595" s="42">
        <v>13705764</v>
      </c>
      <c r="L595" s="77">
        <v>7.6054899999999996</v>
      </c>
      <c r="M595" s="42">
        <v>832650</v>
      </c>
      <c r="N595" s="77">
        <v>3.0024600000000001</v>
      </c>
      <c r="O595" s="41">
        <f t="shared" si="460"/>
        <v>106739</v>
      </c>
      <c r="P595" s="42">
        <v>14371006</v>
      </c>
      <c r="Q595" s="77">
        <v>7.8954899999999997</v>
      </c>
      <c r="R595" s="42">
        <v>859683</v>
      </c>
      <c r="S595" s="77">
        <v>3.0034399999999999</v>
      </c>
      <c r="T595" s="41">
        <f t="shared" si="461"/>
        <v>116048</v>
      </c>
      <c r="U595" s="42">
        <f t="shared" si="451"/>
        <v>332039</v>
      </c>
      <c r="V595" s="43" t="s">
        <v>37</v>
      </c>
      <c r="W595" s="44">
        <f t="shared" si="452"/>
        <v>332039</v>
      </c>
      <c r="X595" s="45">
        <f t="shared" si="453"/>
        <v>1.9081512393135967E-2</v>
      </c>
      <c r="Y595" s="44">
        <f t="shared" si="454"/>
        <v>860</v>
      </c>
      <c r="Z595" s="45">
        <f t="shared" si="455"/>
        <v>5.0953904491053442E-2</v>
      </c>
      <c r="AA595" s="46">
        <f t="shared" si="456"/>
        <v>4.2985806466574072E-2</v>
      </c>
      <c r="AB595" s="183">
        <f t="shared" si="459"/>
        <v>4.2986000000000004</v>
      </c>
      <c r="AC595" s="36">
        <v>586</v>
      </c>
      <c r="AD595" s="47" t="e">
        <f>VLOOKUP(B595,#REF!,3,FALSE)</f>
        <v>#REF!</v>
      </c>
      <c r="AE595" s="2" t="e">
        <f t="shared" si="457"/>
        <v>#REF!</v>
      </c>
    </row>
    <row r="596" spans="1:31" x14ac:dyDescent="0.2">
      <c r="A596" s="25">
        <v>42</v>
      </c>
      <c r="B596" s="38" t="s">
        <v>1048</v>
      </c>
      <c r="C596" s="72" t="s">
        <v>1049</v>
      </c>
      <c r="D596" s="28">
        <v>555</v>
      </c>
      <c r="E596" s="69">
        <v>35156</v>
      </c>
      <c r="F596" s="42">
        <v>5939358</v>
      </c>
      <c r="G596" s="77">
        <v>9.3741500000000002</v>
      </c>
      <c r="H596" s="42">
        <v>365479</v>
      </c>
      <c r="I596" s="77">
        <v>2.31203</v>
      </c>
      <c r="J596" s="41">
        <f t="shared" si="458"/>
        <v>56521</v>
      </c>
      <c r="K596" s="42">
        <v>6516039</v>
      </c>
      <c r="L596" s="77">
        <v>8.8246699999999993</v>
      </c>
      <c r="M596" s="42">
        <v>429695</v>
      </c>
      <c r="N596" s="77">
        <v>2.6437400000000002</v>
      </c>
      <c r="O596" s="41">
        <f t="shared" si="460"/>
        <v>58638</v>
      </c>
      <c r="P596" s="42">
        <v>6687530</v>
      </c>
      <c r="Q596" s="77">
        <v>8.7520600000000002</v>
      </c>
      <c r="R596" s="42">
        <v>447099</v>
      </c>
      <c r="S596" s="77">
        <v>3.0037500000000001</v>
      </c>
      <c r="T596" s="41">
        <f t="shared" si="461"/>
        <v>59873</v>
      </c>
      <c r="U596" s="42">
        <f t="shared" si="451"/>
        <v>175032</v>
      </c>
      <c r="V596" s="43" t="s">
        <v>37</v>
      </c>
      <c r="W596" s="44">
        <f t="shared" si="452"/>
        <v>175032</v>
      </c>
      <c r="X596" s="45">
        <f t="shared" si="453"/>
        <v>1.0058683700394757E-2</v>
      </c>
      <c r="Y596" s="44">
        <f t="shared" si="454"/>
        <v>555</v>
      </c>
      <c r="Z596" s="45">
        <f t="shared" si="455"/>
        <v>3.2883043014575189E-2</v>
      </c>
      <c r="AA596" s="46">
        <f t="shared" si="456"/>
        <v>2.717695318603008E-2</v>
      </c>
      <c r="AB596" s="183">
        <f t="shared" si="459"/>
        <v>2.7176999999999998</v>
      </c>
      <c r="AC596" s="36">
        <v>587</v>
      </c>
      <c r="AD596" s="47" t="e">
        <f>VLOOKUP(B596,#REF!,3,FALSE)</f>
        <v>#REF!</v>
      </c>
      <c r="AE596" s="2" t="e">
        <f t="shared" si="457"/>
        <v>#REF!</v>
      </c>
    </row>
    <row r="597" spans="1:31" x14ac:dyDescent="0.2">
      <c r="A597" s="25">
        <v>42</v>
      </c>
      <c r="B597" s="38" t="s">
        <v>1050</v>
      </c>
      <c r="C597" s="72" t="s">
        <v>1051</v>
      </c>
      <c r="D597" s="28">
        <v>86</v>
      </c>
      <c r="E597" s="69">
        <v>35156</v>
      </c>
      <c r="F597" s="42">
        <v>2307677</v>
      </c>
      <c r="G597" s="77">
        <v>7.04908</v>
      </c>
      <c r="H597" s="42">
        <v>595080</v>
      </c>
      <c r="I597" s="77">
        <v>2.6887099999999999</v>
      </c>
      <c r="J597" s="41">
        <f t="shared" si="458"/>
        <v>17867</v>
      </c>
      <c r="K597" s="42">
        <v>2372983</v>
      </c>
      <c r="L597" s="77">
        <v>6.6359500000000002</v>
      </c>
      <c r="M597" s="42">
        <v>594991</v>
      </c>
      <c r="N597" s="77">
        <v>2.68912</v>
      </c>
      <c r="O597" s="41">
        <f t="shared" si="460"/>
        <v>17347</v>
      </c>
      <c r="P597" s="42">
        <v>2412544</v>
      </c>
      <c r="Q597" s="77">
        <v>6.5271499999999998</v>
      </c>
      <c r="R597" s="42">
        <v>621274</v>
      </c>
      <c r="S597" s="77">
        <v>2.5753599999999999</v>
      </c>
      <c r="T597" s="41">
        <f t="shared" si="461"/>
        <v>17347</v>
      </c>
      <c r="U597" s="42">
        <f t="shared" si="451"/>
        <v>52561</v>
      </c>
      <c r="V597" s="43" t="s">
        <v>37</v>
      </c>
      <c r="W597" s="44">
        <f t="shared" si="452"/>
        <v>52561</v>
      </c>
      <c r="X597" s="45">
        <f t="shared" si="453"/>
        <v>3.0205589490861604E-3</v>
      </c>
      <c r="Y597" s="44">
        <f t="shared" si="454"/>
        <v>86</v>
      </c>
      <c r="Z597" s="45">
        <f t="shared" si="455"/>
        <v>5.095390449105344E-3</v>
      </c>
      <c r="AA597" s="46">
        <f t="shared" si="456"/>
        <v>4.5766825741005478E-3</v>
      </c>
      <c r="AB597" s="183">
        <f t="shared" si="459"/>
        <v>0.4577</v>
      </c>
      <c r="AC597" s="36">
        <v>588</v>
      </c>
      <c r="AD597" s="47" t="e">
        <f>VLOOKUP(B597,#REF!,3,FALSE)</f>
        <v>#REF!</v>
      </c>
      <c r="AE597" s="2" t="e">
        <f t="shared" si="457"/>
        <v>#REF!</v>
      </c>
    </row>
    <row r="598" spans="1:31" x14ac:dyDescent="0.2">
      <c r="A598" s="25">
        <v>42</v>
      </c>
      <c r="B598" s="38" t="s">
        <v>1052</v>
      </c>
      <c r="C598" s="72" t="s">
        <v>1053</v>
      </c>
      <c r="D598" s="28">
        <v>236</v>
      </c>
      <c r="E598" s="69">
        <v>35431</v>
      </c>
      <c r="F598" s="42">
        <v>2106790</v>
      </c>
      <c r="G598" s="77">
        <v>7.9922500000000003</v>
      </c>
      <c r="H598" s="42">
        <v>504275</v>
      </c>
      <c r="I598" s="77">
        <v>2.9745699999999999</v>
      </c>
      <c r="J598" s="41">
        <f t="shared" si="458"/>
        <v>18338</v>
      </c>
      <c r="K598" s="42">
        <v>2368047</v>
      </c>
      <c r="L598" s="77">
        <v>7.6974799999999997</v>
      </c>
      <c r="M598" s="42">
        <v>506417</v>
      </c>
      <c r="N598" s="77">
        <v>2.9619900000000001</v>
      </c>
      <c r="O598" s="41">
        <f t="shared" si="460"/>
        <v>19728</v>
      </c>
      <c r="P598" s="42">
        <v>2458362</v>
      </c>
      <c r="Q598" s="77">
        <v>6.9062200000000002</v>
      </c>
      <c r="R598" s="42">
        <v>526928</v>
      </c>
      <c r="S598" s="77">
        <v>2.6568999999999998</v>
      </c>
      <c r="T598" s="41">
        <f t="shared" si="461"/>
        <v>18378</v>
      </c>
      <c r="U598" s="42">
        <f t="shared" si="451"/>
        <v>56444</v>
      </c>
      <c r="V598" s="43" t="s">
        <v>37</v>
      </c>
      <c r="W598" s="44">
        <f t="shared" si="452"/>
        <v>56444</v>
      </c>
      <c r="X598" s="45">
        <f t="shared" si="453"/>
        <v>3.2437059668236762E-3</v>
      </c>
      <c r="Y598" s="44">
        <f t="shared" si="454"/>
        <v>236</v>
      </c>
      <c r="Z598" s="45">
        <f t="shared" si="455"/>
        <v>1.3982699371963503E-2</v>
      </c>
      <c r="AA598" s="46">
        <f t="shared" si="456"/>
        <v>1.1297951020678546E-2</v>
      </c>
      <c r="AB598" s="183">
        <f t="shared" si="459"/>
        <v>1.1297999999999999</v>
      </c>
      <c r="AC598" s="36">
        <v>589</v>
      </c>
      <c r="AD598" s="47" t="e">
        <f>VLOOKUP(B598,#REF!,3,FALSE)</f>
        <v>#REF!</v>
      </c>
      <c r="AE598" s="2" t="e">
        <f t="shared" si="457"/>
        <v>#REF!</v>
      </c>
    </row>
    <row r="599" spans="1:31" x14ac:dyDescent="0.2">
      <c r="A599" s="25">
        <v>42</v>
      </c>
      <c r="B599" s="38" t="s">
        <v>1054</v>
      </c>
      <c r="C599" s="72" t="s">
        <v>1055</v>
      </c>
      <c r="D599" s="28">
        <v>34</v>
      </c>
      <c r="E599" s="69">
        <v>35431</v>
      </c>
      <c r="F599" s="42">
        <v>732374</v>
      </c>
      <c r="G599" s="77">
        <v>8.7796299999999992</v>
      </c>
      <c r="H599" s="42">
        <v>231393</v>
      </c>
      <c r="I599" s="77">
        <v>3.0035500000000002</v>
      </c>
      <c r="J599" s="41">
        <f t="shared" si="458"/>
        <v>7125</v>
      </c>
      <c r="K599" s="42">
        <v>769777</v>
      </c>
      <c r="L599" s="77">
        <v>8.7597199999999997</v>
      </c>
      <c r="M599" s="42">
        <v>233275</v>
      </c>
      <c r="N599" s="77">
        <v>3.0037500000000001</v>
      </c>
      <c r="O599" s="41">
        <f t="shared" si="460"/>
        <v>7444</v>
      </c>
      <c r="P599" s="42">
        <v>857404</v>
      </c>
      <c r="Q599" s="77">
        <v>5.8595499999999996</v>
      </c>
      <c r="R599" s="42">
        <v>241144</v>
      </c>
      <c r="S599" s="77">
        <v>2.17713</v>
      </c>
      <c r="T599" s="41">
        <f t="shared" si="461"/>
        <v>5549</v>
      </c>
      <c r="U599" s="42">
        <f t="shared" si="451"/>
        <v>20118</v>
      </c>
      <c r="V599" s="43" t="s">
        <v>37</v>
      </c>
      <c r="W599" s="44">
        <f t="shared" si="452"/>
        <v>20118</v>
      </c>
      <c r="X599" s="45">
        <f t="shared" si="453"/>
        <v>1.1561348706781716E-3</v>
      </c>
      <c r="Y599" s="44">
        <f t="shared" si="454"/>
        <v>34</v>
      </c>
      <c r="Z599" s="45">
        <f t="shared" si="455"/>
        <v>2.0144566891811826E-3</v>
      </c>
      <c r="AA599" s="46">
        <f t="shared" si="456"/>
        <v>1.7998762345554299E-3</v>
      </c>
      <c r="AB599" s="183">
        <f t="shared" si="459"/>
        <v>0.18</v>
      </c>
      <c r="AC599" s="36">
        <v>590</v>
      </c>
      <c r="AD599" s="47" t="e">
        <f>VLOOKUP(B599,#REF!,3,FALSE)</f>
        <v>#REF!</v>
      </c>
      <c r="AE599" s="2" t="e">
        <f t="shared" si="457"/>
        <v>#REF!</v>
      </c>
    </row>
    <row r="600" spans="1:31" x14ac:dyDescent="0.2">
      <c r="A600" s="25">
        <v>42</v>
      </c>
      <c r="B600" s="38" t="s">
        <v>1056</v>
      </c>
      <c r="C600" s="72" t="s">
        <v>1057</v>
      </c>
      <c r="D600" s="28">
        <v>264</v>
      </c>
      <c r="E600" s="69">
        <v>35156</v>
      </c>
      <c r="F600" s="42">
        <v>3496617</v>
      </c>
      <c r="G600" s="77">
        <v>15.78551</v>
      </c>
      <c r="H600" s="42">
        <v>51991</v>
      </c>
      <c r="I600" s="77">
        <v>3.0037500000000001</v>
      </c>
      <c r="J600" s="41">
        <f t="shared" si="458"/>
        <v>55352</v>
      </c>
      <c r="K600" s="42">
        <v>3962653</v>
      </c>
      <c r="L600" s="77">
        <v>15.13814</v>
      </c>
      <c r="M600" s="42">
        <v>52446</v>
      </c>
      <c r="N600" s="77">
        <v>2.99356</v>
      </c>
      <c r="O600" s="41">
        <f t="shared" si="460"/>
        <v>60144</v>
      </c>
      <c r="P600" s="42">
        <v>4151315</v>
      </c>
      <c r="Q600" s="77">
        <v>14.797359999999999</v>
      </c>
      <c r="R600" s="42">
        <v>48955</v>
      </c>
      <c r="S600" s="77">
        <v>3.0027599999999999</v>
      </c>
      <c r="T600" s="41">
        <f t="shared" si="461"/>
        <v>61576</v>
      </c>
      <c r="U600" s="42">
        <f t="shared" si="451"/>
        <v>177072</v>
      </c>
      <c r="V600" s="43" t="s">
        <v>37</v>
      </c>
      <c r="W600" s="44">
        <f t="shared" si="452"/>
        <v>177072</v>
      </c>
      <c r="X600" s="45">
        <f t="shared" si="453"/>
        <v>1.0175917776156933E-2</v>
      </c>
      <c r="Y600" s="44">
        <f t="shared" si="454"/>
        <v>264</v>
      </c>
      <c r="Z600" s="45">
        <f t="shared" si="455"/>
        <v>1.5641663704230358E-2</v>
      </c>
      <c r="AA600" s="46">
        <f t="shared" si="456"/>
        <v>1.4275227222212004E-2</v>
      </c>
      <c r="AB600" s="183">
        <f t="shared" si="459"/>
        <v>1.4275</v>
      </c>
      <c r="AC600" s="36">
        <v>591</v>
      </c>
      <c r="AD600" s="47" t="e">
        <f>VLOOKUP(B600,#REF!,3,FALSE)</f>
        <v>#REF!</v>
      </c>
      <c r="AE600" s="2" t="e">
        <f t="shared" si="457"/>
        <v>#REF!</v>
      </c>
    </row>
    <row r="601" spans="1:31" x14ac:dyDescent="0.2">
      <c r="A601" s="25">
        <v>42</v>
      </c>
      <c r="B601" s="38" t="s">
        <v>1058</v>
      </c>
      <c r="C601" s="72" t="s">
        <v>1059</v>
      </c>
      <c r="D601" s="28">
        <v>399</v>
      </c>
      <c r="E601" s="69">
        <v>35431</v>
      </c>
      <c r="F601" s="42">
        <v>5451690</v>
      </c>
      <c r="G601" s="77">
        <v>8.1</v>
      </c>
      <c r="H601" s="42">
        <v>136352</v>
      </c>
      <c r="I601" s="77">
        <v>2.99959</v>
      </c>
      <c r="J601" s="41">
        <f t="shared" si="458"/>
        <v>44568</v>
      </c>
      <c r="K601" s="42">
        <v>5878850</v>
      </c>
      <c r="L601" s="77">
        <v>8.1</v>
      </c>
      <c r="M601" s="42">
        <v>137591</v>
      </c>
      <c r="N601" s="77">
        <v>2.9871099999999999</v>
      </c>
      <c r="O601" s="41">
        <f>ROUND((+K601*L601+M601*N601)/1000,5)</f>
        <v>48029.684450000001</v>
      </c>
      <c r="P601" s="42">
        <v>6131175</v>
      </c>
      <c r="Q601" s="77">
        <v>8.1</v>
      </c>
      <c r="R601" s="42">
        <v>143162</v>
      </c>
      <c r="S601" s="77">
        <v>2.9896199999999999</v>
      </c>
      <c r="T601" s="41">
        <f>ROUND((+P601*Q601+R601*S601)/1000,5)</f>
        <v>50090.517480000002</v>
      </c>
      <c r="U601" s="42">
        <f t="shared" si="451"/>
        <v>142688</v>
      </c>
      <c r="V601" s="43" t="s">
        <v>37</v>
      </c>
      <c r="W601" s="44">
        <f t="shared" si="452"/>
        <v>142688</v>
      </c>
      <c r="X601" s="45">
        <f t="shared" si="453"/>
        <v>8.199948922722286E-3</v>
      </c>
      <c r="Y601" s="44">
        <f t="shared" si="454"/>
        <v>399</v>
      </c>
      <c r="Z601" s="45">
        <f t="shared" si="455"/>
        <v>2.3640241734802701E-2</v>
      </c>
      <c r="AA601" s="46">
        <f t="shared" si="456"/>
        <v>1.9780168531782598E-2</v>
      </c>
      <c r="AB601" s="183">
        <f t="shared" si="459"/>
        <v>1.978</v>
      </c>
      <c r="AC601" s="36">
        <v>592</v>
      </c>
      <c r="AD601" s="47" t="e">
        <f>VLOOKUP(B601,#REF!,3,FALSE)</f>
        <v>#REF!</v>
      </c>
      <c r="AE601" s="2" t="e">
        <f t="shared" si="457"/>
        <v>#REF!</v>
      </c>
    </row>
    <row r="602" spans="1:31" x14ac:dyDescent="0.2">
      <c r="A602" s="25">
        <v>42</v>
      </c>
      <c r="B602" s="38" t="s">
        <v>1060</v>
      </c>
      <c r="C602" s="72" t="s">
        <v>1061</v>
      </c>
      <c r="D602" s="28">
        <v>100</v>
      </c>
      <c r="E602" s="69">
        <v>35431</v>
      </c>
      <c r="F602" s="42">
        <v>1132219</v>
      </c>
      <c r="G602" s="77">
        <v>12.38453</v>
      </c>
      <c r="H602" s="42">
        <v>278222</v>
      </c>
      <c r="I602" s="77">
        <v>2.9976099999999999</v>
      </c>
      <c r="J602" s="41">
        <f t="shared" si="458"/>
        <v>14856</v>
      </c>
      <c r="K602" s="42">
        <v>1244018</v>
      </c>
      <c r="L602" s="77">
        <v>10.42107</v>
      </c>
      <c r="M602" s="42">
        <v>282472</v>
      </c>
      <c r="N602" s="77">
        <v>2.9950000000000001</v>
      </c>
      <c r="O602" s="41">
        <f>ROUND((+K602*L602+M602*N602)/1000,0)</f>
        <v>13810</v>
      </c>
      <c r="P602" s="42">
        <v>1278798</v>
      </c>
      <c r="Q602" s="77">
        <v>11.93153</v>
      </c>
      <c r="R602" s="42">
        <v>293914</v>
      </c>
      <c r="S602" s="77">
        <v>2.8001399999999999</v>
      </c>
      <c r="T602" s="41">
        <f>ROUND((+P602*Q602+R602*S602)/1000,0)</f>
        <v>16081</v>
      </c>
      <c r="U602" s="42">
        <f t="shared" si="451"/>
        <v>44747</v>
      </c>
      <c r="V602" s="43" t="s">
        <v>37</v>
      </c>
      <c r="W602" s="44">
        <f t="shared" si="452"/>
        <v>44747</v>
      </c>
      <c r="X602" s="45">
        <f t="shared" si="453"/>
        <v>2.5715064647696662E-3</v>
      </c>
      <c r="Y602" s="44">
        <f t="shared" si="454"/>
        <v>100</v>
      </c>
      <c r="Z602" s="45">
        <f t="shared" si="455"/>
        <v>5.9248726152387726E-3</v>
      </c>
      <c r="AA602" s="46">
        <f t="shared" si="456"/>
        <v>5.0865310776214952E-3</v>
      </c>
      <c r="AB602" s="183">
        <f t="shared" si="459"/>
        <v>0.50870000000000004</v>
      </c>
      <c r="AC602" s="36">
        <v>593</v>
      </c>
      <c r="AD602" s="47" t="e">
        <f>VLOOKUP(B602,#REF!,3,FALSE)</f>
        <v>#REF!</v>
      </c>
      <c r="AE602" s="2" t="e">
        <f t="shared" si="457"/>
        <v>#REF!</v>
      </c>
    </row>
    <row r="603" spans="1:31" x14ac:dyDescent="0.2">
      <c r="A603" s="25">
        <v>42</v>
      </c>
      <c r="B603" s="38" t="s">
        <v>1062</v>
      </c>
      <c r="C603" s="39" t="s">
        <v>51</v>
      </c>
      <c r="D603" s="28">
        <v>4251</v>
      </c>
      <c r="E603" s="69">
        <v>35156</v>
      </c>
      <c r="F603" s="30"/>
      <c r="G603" s="77"/>
      <c r="H603" s="42"/>
      <c r="I603" s="77"/>
      <c r="J603" s="42">
        <v>3083527</v>
      </c>
      <c r="K603" s="42"/>
      <c r="L603" s="77"/>
      <c r="M603" s="42"/>
      <c r="N603" s="77"/>
      <c r="O603" s="42">
        <v>3088066</v>
      </c>
      <c r="P603" s="42"/>
      <c r="Q603" s="77"/>
      <c r="R603" s="42"/>
      <c r="S603" s="77"/>
      <c r="T603" s="42">
        <v>3267737</v>
      </c>
      <c r="U603" s="42">
        <f t="shared" si="451"/>
        <v>9439330</v>
      </c>
      <c r="V603" s="43" t="s">
        <v>37</v>
      </c>
      <c r="W603" s="44">
        <f t="shared" si="452"/>
        <v>9439330</v>
      </c>
      <c r="X603" s="45">
        <f t="shared" si="453"/>
        <v>0.54245643547264066</v>
      </c>
      <c r="Y603" s="44">
        <f t="shared" si="454"/>
        <v>4251</v>
      </c>
      <c r="Z603" s="45">
        <f t="shared" si="455"/>
        <v>0.25186633487380022</v>
      </c>
      <c r="AA603" s="46">
        <f t="shared" si="456"/>
        <v>0.32451386002351035</v>
      </c>
      <c r="AB603" s="183">
        <f t="shared" si="459"/>
        <v>32.4514</v>
      </c>
      <c r="AC603" s="36">
        <v>594</v>
      </c>
      <c r="AD603" s="47" t="e">
        <f>VLOOKUP(B603,#REF!,3,FALSE)</f>
        <v>#REF!</v>
      </c>
      <c r="AE603" s="2" t="e">
        <f t="shared" si="457"/>
        <v>#REF!</v>
      </c>
    </row>
    <row r="604" spans="1:31" x14ac:dyDescent="0.2">
      <c r="A604" s="25">
        <v>42</v>
      </c>
      <c r="B604" s="51" t="s">
        <v>1063</v>
      </c>
      <c r="C604" s="52" t="s">
        <v>1064</v>
      </c>
      <c r="D604" s="53">
        <f>SUBTOTAL(9,D591:D603)</f>
        <v>16878</v>
      </c>
      <c r="E604" s="69"/>
      <c r="F604" s="55"/>
      <c r="G604" s="56"/>
      <c r="H604" s="55"/>
      <c r="I604" s="56"/>
      <c r="J604" s="57">
        <f>SUBTOTAL(9,J591:J603)</f>
        <v>5540515.43891</v>
      </c>
      <c r="K604" s="58"/>
      <c r="L604" s="59"/>
      <c r="M604" s="58"/>
      <c r="N604" s="59"/>
      <c r="O604" s="57">
        <f>SUBTOTAL(9,O591:O603)</f>
        <v>5810685.9282</v>
      </c>
      <c r="P604" s="57"/>
      <c r="Q604" s="60"/>
      <c r="R604" s="57"/>
      <c r="S604" s="60"/>
      <c r="T604" s="57">
        <f>SUBTOTAL(9,T591:T603)</f>
        <v>6049882.27367</v>
      </c>
      <c r="U604" s="57">
        <f>SUBTOTAL(9,U591:U603)</f>
        <v>17401084</v>
      </c>
      <c r="V604" s="43"/>
      <c r="W604" s="61">
        <f t="shared" ref="W604:AB604" si="462">SUBTOTAL(9,W591:W603)</f>
        <v>17401084</v>
      </c>
      <c r="X604" s="62">
        <f t="shared" si="462"/>
        <v>1</v>
      </c>
      <c r="Y604" s="61">
        <f t="shared" si="462"/>
        <v>16878</v>
      </c>
      <c r="Z604" s="62">
        <f t="shared" si="462"/>
        <v>1</v>
      </c>
      <c r="AA604" s="63">
        <f t="shared" si="462"/>
        <v>0.99999999999999989</v>
      </c>
      <c r="AB604" s="64">
        <f t="shared" si="462"/>
        <v>100.0001</v>
      </c>
      <c r="AC604" s="36">
        <v>595</v>
      </c>
      <c r="AD604" s="47" t="e">
        <f>VLOOKUP(B604,#REF!,3,FALSE)</f>
        <v>#REF!</v>
      </c>
      <c r="AE604" s="2" t="e">
        <f t="shared" si="457"/>
        <v>#REF!</v>
      </c>
    </row>
    <row r="605" spans="1:31" ht="13.5" thickBot="1" x14ac:dyDescent="0.25">
      <c r="A605" s="25">
        <v>42</v>
      </c>
      <c r="B605" s="51"/>
      <c r="C605" s="52"/>
      <c r="D605" s="53" t="s">
        <v>54</v>
      </c>
      <c r="E605" s="54">
        <f>COUNTIF(E591:E603,"&gt;0.0")</f>
        <v>13</v>
      </c>
      <c r="F605" s="55"/>
      <c r="G605" s="56"/>
      <c r="H605" s="55"/>
      <c r="I605" s="56"/>
      <c r="J605" s="57"/>
      <c r="K605" s="58"/>
      <c r="L605" s="59"/>
      <c r="M605" s="58"/>
      <c r="N605" s="59"/>
      <c r="O605" s="57"/>
      <c r="P605" s="57"/>
      <c r="Q605" s="60"/>
      <c r="R605" s="57"/>
      <c r="S605" s="60"/>
      <c r="T605" s="57"/>
      <c r="U605" s="42"/>
      <c r="V605" s="43"/>
      <c r="W605" s="44"/>
      <c r="X605" s="45"/>
      <c r="Y605" s="44"/>
      <c r="Z605" s="45"/>
      <c r="AA605" s="46"/>
      <c r="AB605" s="183"/>
      <c r="AC605" s="36">
        <v>596</v>
      </c>
      <c r="AD605" s="47"/>
    </row>
    <row r="606" spans="1:31" ht="15.75" thickBot="1" x14ac:dyDescent="0.3">
      <c r="A606" s="25">
        <v>43</v>
      </c>
      <c r="B606" s="78" t="s">
        <v>1065</v>
      </c>
      <c r="C606" s="72"/>
      <c r="D606" s="28"/>
      <c r="E606" s="69"/>
      <c r="F606" s="42"/>
      <c r="G606" s="77"/>
      <c r="H606" s="42"/>
      <c r="I606" s="77"/>
      <c r="J606" s="42"/>
      <c r="K606" s="42"/>
      <c r="L606" s="92"/>
      <c r="M606" s="42"/>
      <c r="N606" s="77"/>
      <c r="O606" s="42"/>
      <c r="P606" s="42"/>
      <c r="Q606" s="77"/>
      <c r="R606" s="42"/>
      <c r="S606" s="77"/>
      <c r="T606" s="42"/>
      <c r="U606" s="42"/>
      <c r="V606" s="43"/>
      <c r="W606" s="33"/>
      <c r="X606" s="34"/>
      <c r="Y606" s="33"/>
      <c r="Z606" s="34"/>
      <c r="AA606" s="35"/>
      <c r="AB606" s="184">
        <v>100</v>
      </c>
      <c r="AC606" s="36">
        <v>597</v>
      </c>
      <c r="AD606" s="47"/>
    </row>
    <row r="607" spans="1:31" x14ac:dyDescent="0.2">
      <c r="A607" s="25">
        <v>43</v>
      </c>
      <c r="B607" s="38" t="s">
        <v>1066</v>
      </c>
      <c r="C607" s="99" t="s">
        <v>1067</v>
      </c>
      <c r="D607" s="28">
        <v>1038</v>
      </c>
      <c r="E607" s="69">
        <v>35704</v>
      </c>
      <c r="F607" s="42">
        <v>15664427</v>
      </c>
      <c r="G607" s="77">
        <v>9.5208600000000008</v>
      </c>
      <c r="H607" s="42">
        <v>150830</v>
      </c>
      <c r="I607" s="77">
        <v>2.9901200000000001</v>
      </c>
      <c r="J607" s="41">
        <f t="shared" ref="J607:J616" si="463">ROUND((+F607*G607+H607*I607)/1000,0)</f>
        <v>149590</v>
      </c>
      <c r="K607" s="42">
        <v>15658305</v>
      </c>
      <c r="L607" s="77">
        <v>10.32316</v>
      </c>
      <c r="M607" s="42">
        <v>157800</v>
      </c>
      <c r="N607" s="77">
        <v>2.9974699999999999</v>
      </c>
      <c r="O607" s="41">
        <f>ROUND((+K607*L607+M607*N607)/1000,0)</f>
        <v>162116</v>
      </c>
      <c r="P607" s="42">
        <v>16528170</v>
      </c>
      <c r="Q607" s="77">
        <v>11.368729999999999</v>
      </c>
      <c r="R607" s="42">
        <v>183084</v>
      </c>
      <c r="S607" s="77">
        <v>2.9986199999999998</v>
      </c>
      <c r="T607" s="41">
        <f>ROUND((+P607*Q607+R607*S607)/1000,0)</f>
        <v>188453</v>
      </c>
      <c r="U607" s="42">
        <f t="shared" ref="U607:U617" si="464">ROUND(+T607+O607+J607,0)</f>
        <v>500159</v>
      </c>
      <c r="V607" s="43" t="s">
        <v>37</v>
      </c>
      <c r="W607" s="44">
        <f t="shared" ref="W607:W617" si="465">IF(V607="yes",U607,"")</f>
        <v>500159</v>
      </c>
      <c r="X607" s="45">
        <f t="shared" ref="X607:X617" si="466">IF(V607="yes",W607/W$618,0)</f>
        <v>4.6752924564113826E-2</v>
      </c>
      <c r="Y607" s="44">
        <f t="shared" ref="Y607:Y617" si="467">IF(V607="yes",D607,"")</f>
        <v>1038</v>
      </c>
      <c r="Z607" s="45">
        <f t="shared" ref="Z607:Z617" si="468">IF(V607="yes",Y607/Y$618,0)</f>
        <v>7.1183651076669865E-2</v>
      </c>
      <c r="AA607" s="46">
        <f t="shared" ref="AA607:AA617" si="469">(X607*0.25+Z607*0.75)</f>
        <v>6.5075969448530863E-2</v>
      </c>
      <c r="AB607" s="183">
        <f t="shared" ref="AB607:AB617" si="470">ROUND(+AA607*$AB$606,2)</f>
        <v>6.51</v>
      </c>
      <c r="AC607" s="36">
        <v>598</v>
      </c>
      <c r="AD607" s="47" t="e">
        <f>VLOOKUP(B607,#REF!,3,FALSE)</f>
        <v>#REF!</v>
      </c>
      <c r="AE607" s="2" t="e">
        <f t="shared" ref="AE607:AE618" si="471">EXACT(D607,AD607)</f>
        <v>#REF!</v>
      </c>
    </row>
    <row r="608" spans="1:31" x14ac:dyDescent="0.2">
      <c r="A608" s="25">
        <v>43</v>
      </c>
      <c r="B608" s="38" t="s">
        <v>1068</v>
      </c>
      <c r="C608" s="72" t="s">
        <v>1069</v>
      </c>
      <c r="D608" s="49">
        <v>1397</v>
      </c>
      <c r="E608" s="69">
        <v>36069</v>
      </c>
      <c r="F608" s="42">
        <v>15828275</v>
      </c>
      <c r="G608" s="77">
        <v>12.78369</v>
      </c>
      <c r="H608" s="42">
        <v>58451</v>
      </c>
      <c r="I608" s="77">
        <v>3.0037500000000001</v>
      </c>
      <c r="J608" s="41">
        <f t="shared" si="463"/>
        <v>202519</v>
      </c>
      <c r="K608" s="42">
        <v>16915901</v>
      </c>
      <c r="L608" s="77">
        <v>12.657830000000001</v>
      </c>
      <c r="M608" s="42">
        <v>65506</v>
      </c>
      <c r="N608" s="77">
        <v>3.0037500000000001</v>
      </c>
      <c r="O608" s="41">
        <f>ROUND((+K608*L608+M608*N608)/1000,0)</f>
        <v>214315</v>
      </c>
      <c r="P608" s="42">
        <v>17723912</v>
      </c>
      <c r="Q608" s="77">
        <v>12.41958</v>
      </c>
      <c r="R608" s="42">
        <v>66801</v>
      </c>
      <c r="S608" s="77">
        <v>2.99397</v>
      </c>
      <c r="T608" s="41">
        <f>ROUND((+P608*Q608+R608*S608)/1000,0)</f>
        <v>220324</v>
      </c>
      <c r="U608" s="42">
        <f t="shared" si="464"/>
        <v>637158</v>
      </c>
      <c r="V608" s="43" t="s">
        <v>37</v>
      </c>
      <c r="W608" s="44">
        <f t="shared" si="465"/>
        <v>637158</v>
      </c>
      <c r="X608" s="45">
        <f t="shared" si="466"/>
        <v>5.9559060037751264E-2</v>
      </c>
      <c r="Y608" s="44">
        <f t="shared" si="467"/>
        <v>1397</v>
      </c>
      <c r="Z608" s="45">
        <f t="shared" si="468"/>
        <v>9.5803044849814833E-2</v>
      </c>
      <c r="AA608" s="46">
        <f t="shared" si="469"/>
        <v>8.6742048646798936E-2</v>
      </c>
      <c r="AB608" s="183">
        <f t="shared" si="470"/>
        <v>8.67</v>
      </c>
      <c r="AC608" s="36">
        <v>599</v>
      </c>
      <c r="AD608" s="47" t="e">
        <f>VLOOKUP(B608,#REF!,3,FALSE)</f>
        <v>#REF!</v>
      </c>
      <c r="AE608" s="2" t="e">
        <f t="shared" si="471"/>
        <v>#REF!</v>
      </c>
    </row>
    <row r="609" spans="1:31" x14ac:dyDescent="0.2">
      <c r="A609" s="25">
        <v>43</v>
      </c>
      <c r="B609" s="38" t="s">
        <v>1070</v>
      </c>
      <c r="C609" s="72" t="s">
        <v>1071</v>
      </c>
      <c r="D609" s="28">
        <v>2678</v>
      </c>
      <c r="E609" s="69">
        <v>36069</v>
      </c>
      <c r="F609" s="42">
        <v>29177850</v>
      </c>
      <c r="G609" s="77">
        <v>12.306380000000001</v>
      </c>
      <c r="H609" s="42">
        <v>274874</v>
      </c>
      <c r="I609" s="77">
        <v>3.0013800000000002</v>
      </c>
      <c r="J609" s="41">
        <f t="shared" si="463"/>
        <v>359899</v>
      </c>
      <c r="K609" s="42">
        <v>30854814</v>
      </c>
      <c r="L609" s="77">
        <v>12.320539999999999</v>
      </c>
      <c r="M609" s="42">
        <v>305758</v>
      </c>
      <c r="N609" s="77">
        <v>3.00237</v>
      </c>
      <c r="O609" s="41">
        <f>ROUND((+K609*L609+M609*N609)/1000,0)</f>
        <v>381066</v>
      </c>
      <c r="P609" s="42">
        <v>32487669</v>
      </c>
      <c r="Q609" s="77">
        <v>14.51849</v>
      </c>
      <c r="R609" s="42">
        <v>318638</v>
      </c>
      <c r="S609" s="77">
        <v>3.0034100000000001</v>
      </c>
      <c r="T609" s="41">
        <f>ROUND((+P609*Q609+R609*S609)/1000,0)</f>
        <v>472629</v>
      </c>
      <c r="U609" s="42">
        <f t="shared" si="464"/>
        <v>1213594</v>
      </c>
      <c r="V609" s="43" t="s">
        <v>37</v>
      </c>
      <c r="W609" s="44">
        <f t="shared" si="465"/>
        <v>1213594</v>
      </c>
      <c r="X609" s="45">
        <f t="shared" si="466"/>
        <v>0.113442062890923</v>
      </c>
      <c r="Y609" s="44">
        <f t="shared" si="467"/>
        <v>2678</v>
      </c>
      <c r="Z609" s="45">
        <f t="shared" si="468"/>
        <v>0.18365107666986696</v>
      </c>
      <c r="AA609" s="46">
        <f t="shared" si="469"/>
        <v>0.16609882322513098</v>
      </c>
      <c r="AB609" s="183">
        <f t="shared" si="470"/>
        <v>16.61</v>
      </c>
      <c r="AC609" s="36">
        <v>600</v>
      </c>
      <c r="AD609" s="47" t="e">
        <f>VLOOKUP(B609,#REF!,3,FALSE)</f>
        <v>#REF!</v>
      </c>
      <c r="AE609" s="2" t="e">
        <f t="shared" si="471"/>
        <v>#REF!</v>
      </c>
    </row>
    <row r="610" spans="1:31" x14ac:dyDescent="0.2">
      <c r="A610" s="25">
        <v>43</v>
      </c>
      <c r="B610" s="38" t="s">
        <v>1072</v>
      </c>
      <c r="C610" s="72" t="s">
        <v>1073</v>
      </c>
      <c r="D610" s="28">
        <v>1625</v>
      </c>
      <c r="E610" s="69">
        <v>36069</v>
      </c>
      <c r="F610" s="42">
        <v>14807467</v>
      </c>
      <c r="G610" s="77">
        <v>9.8021799999999999</v>
      </c>
      <c r="H610" s="42">
        <v>56678</v>
      </c>
      <c r="I610" s="77">
        <v>1.34091</v>
      </c>
      <c r="J610" s="41">
        <f t="shared" si="463"/>
        <v>145221</v>
      </c>
      <c r="K610" s="42">
        <v>15839384</v>
      </c>
      <c r="L610" s="77">
        <v>10.04743</v>
      </c>
      <c r="M610" s="42">
        <v>43619</v>
      </c>
      <c r="N610" s="77">
        <v>3.0032800000000002</v>
      </c>
      <c r="O610" s="41">
        <f>ROUND((+K610*L610+M610*N610)/1000,0)</f>
        <v>159276</v>
      </c>
      <c r="P610" s="42">
        <v>17255053</v>
      </c>
      <c r="Q610" s="77">
        <v>10.12809</v>
      </c>
      <c r="R610" s="42">
        <v>45385</v>
      </c>
      <c r="S610" s="77">
        <v>2.9965799999999998</v>
      </c>
      <c r="T610" s="41">
        <f>ROUND((+P610*Q610+R610*S610)/1000,0)</f>
        <v>174897</v>
      </c>
      <c r="U610" s="42">
        <f t="shared" si="464"/>
        <v>479394</v>
      </c>
      <c r="V610" s="43" t="s">
        <v>37</v>
      </c>
      <c r="W610" s="44">
        <f t="shared" si="465"/>
        <v>479394</v>
      </c>
      <c r="X610" s="45">
        <f t="shared" si="466"/>
        <v>4.4811892855049662E-2</v>
      </c>
      <c r="Y610" s="44">
        <f t="shared" si="467"/>
        <v>1625</v>
      </c>
      <c r="Z610" s="45">
        <f t="shared" si="468"/>
        <v>0.11143876011521053</v>
      </c>
      <c r="AA610" s="46">
        <f t="shared" si="469"/>
        <v>9.4782043300170316E-2</v>
      </c>
      <c r="AB610" s="183">
        <f t="shared" si="470"/>
        <v>9.48</v>
      </c>
      <c r="AC610" s="36">
        <v>601</v>
      </c>
      <c r="AD610" s="47" t="e">
        <f>VLOOKUP(B610,#REF!,3,FALSE)</f>
        <v>#REF!</v>
      </c>
      <c r="AE610" s="2" t="e">
        <f t="shared" si="471"/>
        <v>#REF!</v>
      </c>
    </row>
    <row r="611" spans="1:31" x14ac:dyDescent="0.2">
      <c r="A611" s="25">
        <v>43</v>
      </c>
      <c r="B611" s="38" t="s">
        <v>1074</v>
      </c>
      <c r="C611" s="72" t="s">
        <v>1075</v>
      </c>
      <c r="D611" s="28">
        <v>166</v>
      </c>
      <c r="E611" s="69">
        <v>35704</v>
      </c>
      <c r="F611" s="42">
        <v>911053</v>
      </c>
      <c r="G611" s="77">
        <v>12.470190000000001</v>
      </c>
      <c r="H611" s="42">
        <v>55875</v>
      </c>
      <c r="I611" s="77">
        <v>3.0037500000000001</v>
      </c>
      <c r="J611" s="41">
        <f t="shared" si="463"/>
        <v>11529</v>
      </c>
      <c r="K611" s="42">
        <v>1013016</v>
      </c>
      <c r="L611" s="77">
        <v>11.84187</v>
      </c>
      <c r="M611" s="42">
        <v>62430</v>
      </c>
      <c r="N611" s="77">
        <v>3.0037500000000001</v>
      </c>
      <c r="O611" s="41">
        <f>ROUND((+K611*L611+M611*N611)/1000,5)</f>
        <v>12183.527889999999</v>
      </c>
      <c r="P611" s="42">
        <v>1045254</v>
      </c>
      <c r="Q611" s="77">
        <v>11.11021</v>
      </c>
      <c r="R611" s="42">
        <v>66512</v>
      </c>
      <c r="S611" s="77">
        <v>3.0037500000000001</v>
      </c>
      <c r="T611" s="41">
        <f>ROUND((+P611*Q611+R611*S611)/1000,5)</f>
        <v>11812.77686</v>
      </c>
      <c r="U611" s="42">
        <f t="shared" si="464"/>
        <v>35525</v>
      </c>
      <c r="V611" s="43" t="s">
        <v>37</v>
      </c>
      <c r="W611" s="44">
        <f t="shared" si="465"/>
        <v>35525</v>
      </c>
      <c r="X611" s="45">
        <f t="shared" si="466"/>
        <v>3.3207392951844186E-3</v>
      </c>
      <c r="Y611" s="44">
        <f t="shared" si="467"/>
        <v>166</v>
      </c>
      <c r="Z611" s="45">
        <f t="shared" si="468"/>
        <v>1.1383897956384583E-2</v>
      </c>
      <c r="AA611" s="46">
        <f t="shared" si="469"/>
        <v>9.3681082910845419E-3</v>
      </c>
      <c r="AB611" s="183">
        <f t="shared" si="470"/>
        <v>0.94</v>
      </c>
      <c r="AC611" s="36">
        <v>602</v>
      </c>
      <c r="AD611" s="47" t="e">
        <f>VLOOKUP(B611,#REF!,3,FALSE)</f>
        <v>#REF!</v>
      </c>
      <c r="AE611" s="2" t="e">
        <f t="shared" si="471"/>
        <v>#REF!</v>
      </c>
    </row>
    <row r="612" spans="1:31" x14ac:dyDescent="0.2">
      <c r="A612" s="25">
        <v>43</v>
      </c>
      <c r="B612" s="38" t="s">
        <v>1076</v>
      </c>
      <c r="C612" s="72" t="s">
        <v>1077</v>
      </c>
      <c r="D612" s="28">
        <v>190</v>
      </c>
      <c r="E612" s="69">
        <v>36069</v>
      </c>
      <c r="F612" s="42">
        <v>1351078</v>
      </c>
      <c r="G612" s="77">
        <v>10.019209999999999</v>
      </c>
      <c r="H612" s="42">
        <v>114630</v>
      </c>
      <c r="I612" s="77">
        <v>3.0037500000000001</v>
      </c>
      <c r="J612" s="41">
        <f t="shared" si="463"/>
        <v>13881</v>
      </c>
      <c r="K612" s="42">
        <v>1414519</v>
      </c>
      <c r="L612" s="77">
        <v>10.0519</v>
      </c>
      <c r="M612" s="42">
        <v>123480</v>
      </c>
      <c r="N612" s="77">
        <v>2.9964400000000002</v>
      </c>
      <c r="O612" s="41">
        <f>ROUND((+K612*L612+M612*N612)/1000,0)</f>
        <v>14589</v>
      </c>
      <c r="P612" s="42">
        <v>1518065</v>
      </c>
      <c r="Q612" s="77">
        <v>10.07752</v>
      </c>
      <c r="R612" s="42">
        <v>129086</v>
      </c>
      <c r="S612" s="77">
        <v>2.9980000000000002</v>
      </c>
      <c r="T612" s="41">
        <f>ROUND((+P612*Q612+R612*S612)/1000,0)</f>
        <v>15685</v>
      </c>
      <c r="U612" s="42">
        <f t="shared" si="464"/>
        <v>44155</v>
      </c>
      <c r="V612" s="43" t="s">
        <v>37</v>
      </c>
      <c r="W612" s="44">
        <f t="shared" si="465"/>
        <v>44155</v>
      </c>
      <c r="X612" s="45">
        <f t="shared" si="466"/>
        <v>4.1274382428956513E-3</v>
      </c>
      <c r="Y612" s="44">
        <f t="shared" si="467"/>
        <v>190</v>
      </c>
      <c r="Z612" s="45">
        <f t="shared" si="468"/>
        <v>1.3029762721163077E-2</v>
      </c>
      <c r="AA612" s="46">
        <f t="shared" si="469"/>
        <v>1.0804181601596222E-2</v>
      </c>
      <c r="AB612" s="183">
        <f t="shared" si="470"/>
        <v>1.08</v>
      </c>
      <c r="AC612" s="36">
        <v>603</v>
      </c>
      <c r="AD612" s="47" t="e">
        <f>VLOOKUP(B612,#REF!,3,FALSE)</f>
        <v>#REF!</v>
      </c>
      <c r="AE612" s="2" t="e">
        <f t="shared" si="471"/>
        <v>#REF!</v>
      </c>
    </row>
    <row r="613" spans="1:31" x14ac:dyDescent="0.2">
      <c r="A613" s="25">
        <v>43</v>
      </c>
      <c r="B613" s="38" t="s">
        <v>1078</v>
      </c>
      <c r="C613" s="72" t="s">
        <v>1079</v>
      </c>
      <c r="D613" s="28">
        <v>273</v>
      </c>
      <c r="E613" s="69">
        <v>36069</v>
      </c>
      <c r="F613" s="42">
        <v>2802735</v>
      </c>
      <c r="G613" s="77">
        <v>10.307079999999999</v>
      </c>
      <c r="H613" s="42">
        <v>407595</v>
      </c>
      <c r="I613" s="77">
        <v>0</v>
      </c>
      <c r="J613" s="41">
        <f t="shared" si="463"/>
        <v>28888</v>
      </c>
      <c r="K613" s="42">
        <v>3099030</v>
      </c>
      <c r="L613" s="77">
        <v>15.25896</v>
      </c>
      <c r="M613" s="42">
        <v>466996</v>
      </c>
      <c r="N613" s="77">
        <v>3.00217</v>
      </c>
      <c r="O613" s="41">
        <f>ROUND((+K613*L613+M613*N613)/1000,0)</f>
        <v>48690</v>
      </c>
      <c r="P613" s="42">
        <v>3295898</v>
      </c>
      <c r="Q613" s="77">
        <v>17.24804</v>
      </c>
      <c r="R613" s="42">
        <v>480238</v>
      </c>
      <c r="S613" s="77">
        <v>3.0026799999999998</v>
      </c>
      <c r="T613" s="41">
        <f>ROUND((+P613*Q613+R613*S613)/1000,0)</f>
        <v>58290</v>
      </c>
      <c r="U613" s="42">
        <f t="shared" si="464"/>
        <v>135868</v>
      </c>
      <c r="V613" s="43" t="s">
        <v>37</v>
      </c>
      <c r="W613" s="44">
        <f t="shared" si="465"/>
        <v>135868</v>
      </c>
      <c r="X613" s="45">
        <f t="shared" si="466"/>
        <v>1.2700413977709123E-2</v>
      </c>
      <c r="Y613" s="44">
        <f t="shared" si="467"/>
        <v>273</v>
      </c>
      <c r="Z613" s="45">
        <f t="shared" si="468"/>
        <v>1.8721711699355371E-2</v>
      </c>
      <c r="AA613" s="46">
        <f t="shared" si="469"/>
        <v>1.7216387268943811E-2</v>
      </c>
      <c r="AB613" s="183">
        <f t="shared" si="470"/>
        <v>1.72</v>
      </c>
      <c r="AC613" s="36">
        <v>604</v>
      </c>
      <c r="AD613" s="47" t="e">
        <f>VLOOKUP(B613,#REF!,3,FALSE)</f>
        <v>#REF!</v>
      </c>
      <c r="AE613" s="2" t="e">
        <f t="shared" si="471"/>
        <v>#REF!</v>
      </c>
    </row>
    <row r="614" spans="1:31" x14ac:dyDescent="0.2">
      <c r="A614" s="25">
        <v>43</v>
      </c>
      <c r="B614" s="38" t="s">
        <v>1080</v>
      </c>
      <c r="C614" s="72" t="s">
        <v>1081</v>
      </c>
      <c r="D614" s="28">
        <v>339</v>
      </c>
      <c r="E614" s="69">
        <v>35704</v>
      </c>
      <c r="F614" s="42">
        <v>3769100</v>
      </c>
      <c r="G614" s="77">
        <v>8.8554300000000001</v>
      </c>
      <c r="H614" s="42">
        <v>77398</v>
      </c>
      <c r="I614" s="77">
        <v>2.9954999999999998</v>
      </c>
      <c r="J614" s="41">
        <f t="shared" si="463"/>
        <v>33609</v>
      </c>
      <c r="K614" s="42">
        <v>3964613</v>
      </c>
      <c r="L614" s="77">
        <v>9.3267500000000005</v>
      </c>
      <c r="M614" s="42">
        <v>83807</v>
      </c>
      <c r="N614" s="77">
        <v>3.0037500000000001</v>
      </c>
      <c r="O614" s="41">
        <f>ROUND((+K614*L614+M614*N614)/1000,0)</f>
        <v>37229</v>
      </c>
      <c r="P614" s="42">
        <v>4047199</v>
      </c>
      <c r="Q614" s="77">
        <v>9.3017400000000006</v>
      </c>
      <c r="R614" s="42">
        <v>93016</v>
      </c>
      <c r="S614" s="77">
        <v>3.0037500000000001</v>
      </c>
      <c r="T614" s="41">
        <f>ROUND((+P614*Q614+R614*S614)/1000,0)</f>
        <v>37925</v>
      </c>
      <c r="U614" s="42">
        <f t="shared" si="464"/>
        <v>108763</v>
      </c>
      <c r="V614" s="43" t="s">
        <v>37</v>
      </c>
      <c r="W614" s="44">
        <f t="shared" si="465"/>
        <v>108763</v>
      </c>
      <c r="X614" s="45">
        <f t="shared" si="466"/>
        <v>1.0166743644254551E-2</v>
      </c>
      <c r="Y614" s="44">
        <f t="shared" si="467"/>
        <v>339</v>
      </c>
      <c r="Z614" s="45">
        <f t="shared" si="468"/>
        <v>2.3247839802496229E-2</v>
      </c>
      <c r="AA614" s="46">
        <f t="shared" si="469"/>
        <v>1.9977565762935807E-2</v>
      </c>
      <c r="AB614" s="183">
        <f t="shared" si="470"/>
        <v>2</v>
      </c>
      <c r="AC614" s="36">
        <v>605</v>
      </c>
      <c r="AD614" s="47" t="e">
        <f>VLOOKUP(B614,#REF!,3,FALSE)</f>
        <v>#REF!</v>
      </c>
      <c r="AE614" s="2" t="e">
        <f t="shared" si="471"/>
        <v>#REF!</v>
      </c>
    </row>
    <row r="615" spans="1:31" x14ac:dyDescent="0.2">
      <c r="A615" s="25">
        <v>43</v>
      </c>
      <c r="B615" s="38" t="s">
        <v>1082</v>
      </c>
      <c r="C615" s="72" t="s">
        <v>1083</v>
      </c>
      <c r="D615" s="28">
        <v>297</v>
      </c>
      <c r="E615" s="69">
        <v>35704</v>
      </c>
      <c r="F615" s="42">
        <v>2797164</v>
      </c>
      <c r="G615" s="77">
        <v>8.8150099999999991</v>
      </c>
      <c r="H615" s="42">
        <v>123976</v>
      </c>
      <c r="I615" s="77">
        <v>3.0037500000000001</v>
      </c>
      <c r="J615" s="41">
        <f t="shared" si="463"/>
        <v>25029</v>
      </c>
      <c r="K615" s="42">
        <v>2894034</v>
      </c>
      <c r="L615" s="77">
        <v>8.7910799999999991</v>
      </c>
      <c r="M615" s="42">
        <v>133610</v>
      </c>
      <c r="N615" s="77">
        <v>3.0012699999999999</v>
      </c>
      <c r="O615" s="41">
        <f>ROUND((+K615*L615+M615*N615)/1000,0)</f>
        <v>25843</v>
      </c>
      <c r="P615" s="42">
        <v>3171156</v>
      </c>
      <c r="Q615" s="77">
        <v>8.7306799999999996</v>
      </c>
      <c r="R615" s="42">
        <v>136904</v>
      </c>
      <c r="S615" s="77">
        <v>3.0021</v>
      </c>
      <c r="T615" s="41">
        <f>ROUND((+P615*Q615+R615*S615)/1000,0)</f>
        <v>28097</v>
      </c>
      <c r="U615" s="42">
        <f t="shared" si="464"/>
        <v>78969</v>
      </c>
      <c r="V615" s="43" t="s">
        <v>37</v>
      </c>
      <c r="W615" s="44">
        <f t="shared" si="465"/>
        <v>78969</v>
      </c>
      <c r="X615" s="45">
        <f t="shared" si="466"/>
        <v>7.3817160141145212E-3</v>
      </c>
      <c r="Y615" s="44">
        <f t="shared" si="467"/>
        <v>297</v>
      </c>
      <c r="Z615" s="45">
        <f t="shared" si="468"/>
        <v>2.0367576464133865E-2</v>
      </c>
      <c r="AA615" s="46">
        <f t="shared" si="469"/>
        <v>1.7121111351629029E-2</v>
      </c>
      <c r="AB615" s="183">
        <f t="shared" si="470"/>
        <v>1.71</v>
      </c>
      <c r="AC615" s="36">
        <v>606</v>
      </c>
      <c r="AD615" s="47" t="e">
        <f>VLOOKUP(B615,#REF!,3,FALSE)</f>
        <v>#REF!</v>
      </c>
      <c r="AE615" s="2" t="e">
        <f t="shared" si="471"/>
        <v>#REF!</v>
      </c>
    </row>
    <row r="616" spans="1:31" x14ac:dyDescent="0.2">
      <c r="A616" s="25">
        <v>43</v>
      </c>
      <c r="B616" s="38" t="s">
        <v>1084</v>
      </c>
      <c r="C616" s="72" t="s">
        <v>1085</v>
      </c>
      <c r="D616" s="28">
        <v>249</v>
      </c>
      <c r="E616" s="69">
        <v>35704</v>
      </c>
      <c r="F616" s="42">
        <v>2421431</v>
      </c>
      <c r="G616" s="77">
        <v>8.1</v>
      </c>
      <c r="H616" s="42">
        <v>271129</v>
      </c>
      <c r="I616" s="77">
        <v>3.0022600000000002</v>
      </c>
      <c r="J616" s="41">
        <f t="shared" si="463"/>
        <v>20428</v>
      </c>
      <c r="K616" s="42">
        <v>2517289</v>
      </c>
      <c r="L616" s="77">
        <v>8.1</v>
      </c>
      <c r="M616" s="42">
        <v>313096</v>
      </c>
      <c r="N616" s="77">
        <v>3.0037500000000001</v>
      </c>
      <c r="O616" s="41">
        <f>ROUND((+K616*L616+M616*N616)/1000,0)</f>
        <v>21331</v>
      </c>
      <c r="P616" s="42">
        <v>2589876</v>
      </c>
      <c r="Q616" s="77">
        <v>8.1</v>
      </c>
      <c r="R616" s="42">
        <v>325774</v>
      </c>
      <c r="S616" s="77">
        <v>3.0037500000000001</v>
      </c>
      <c r="T616" s="41">
        <f>ROUND((+P616*Q616+R616*S616)/1000,0)</f>
        <v>21957</v>
      </c>
      <c r="U616" s="42">
        <f t="shared" si="464"/>
        <v>63716</v>
      </c>
      <c r="V616" s="43" t="s">
        <v>37</v>
      </c>
      <c r="W616" s="44">
        <f t="shared" si="465"/>
        <v>63716</v>
      </c>
      <c r="X616" s="45">
        <f t="shared" si="466"/>
        <v>5.9559246989998706E-3</v>
      </c>
      <c r="Y616" s="44">
        <f t="shared" si="467"/>
        <v>249</v>
      </c>
      <c r="Z616" s="45">
        <f t="shared" si="468"/>
        <v>1.7075846934576876E-2</v>
      </c>
      <c r="AA616" s="46">
        <f t="shared" si="469"/>
        <v>1.4295866375682625E-2</v>
      </c>
      <c r="AB616" s="183">
        <f t="shared" si="470"/>
        <v>1.43</v>
      </c>
      <c r="AC616" s="36">
        <v>607</v>
      </c>
      <c r="AD616" s="47" t="e">
        <f>VLOOKUP(B616,#REF!,3,FALSE)</f>
        <v>#REF!</v>
      </c>
      <c r="AE616" s="2" t="e">
        <f t="shared" si="471"/>
        <v>#REF!</v>
      </c>
    </row>
    <row r="617" spans="1:31" x14ac:dyDescent="0.2">
      <c r="A617" s="25">
        <v>43</v>
      </c>
      <c r="B617" s="38" t="s">
        <v>1086</v>
      </c>
      <c r="C617" s="39" t="s">
        <v>51</v>
      </c>
      <c r="D617" s="28">
        <v>6330</v>
      </c>
      <c r="E617" s="69">
        <v>37622</v>
      </c>
      <c r="F617" s="30"/>
      <c r="G617" s="77"/>
      <c r="H617" s="42"/>
      <c r="I617" s="77"/>
      <c r="J617" s="42">
        <v>2161279</v>
      </c>
      <c r="K617" s="42"/>
      <c r="L617" s="77"/>
      <c r="M617" s="42"/>
      <c r="N617" s="77"/>
      <c r="O617" s="42">
        <v>2529549</v>
      </c>
      <c r="P617" s="42"/>
      <c r="Q617" s="77"/>
      <c r="R617" s="42"/>
      <c r="S617" s="77"/>
      <c r="T617" s="42">
        <v>2709790</v>
      </c>
      <c r="U617" s="42">
        <f t="shared" si="464"/>
        <v>7400618</v>
      </c>
      <c r="V617" s="43" t="s">
        <v>37</v>
      </c>
      <c r="W617" s="44">
        <f t="shared" si="465"/>
        <v>7400618</v>
      </c>
      <c r="X617" s="45">
        <f t="shared" si="466"/>
        <v>0.69178108377900416</v>
      </c>
      <c r="Y617" s="44">
        <f t="shared" si="467"/>
        <v>6330</v>
      </c>
      <c r="Z617" s="45">
        <f t="shared" si="468"/>
        <v>0.43409683171032781</v>
      </c>
      <c r="AA617" s="46">
        <f t="shared" si="469"/>
        <v>0.49851789472749691</v>
      </c>
      <c r="AB617" s="183">
        <f t="shared" si="470"/>
        <v>49.85</v>
      </c>
      <c r="AC617" s="36">
        <v>608</v>
      </c>
      <c r="AD617" s="47" t="e">
        <f>VLOOKUP(B617,#REF!,3,FALSE)</f>
        <v>#REF!</v>
      </c>
      <c r="AE617" s="2" t="e">
        <f t="shared" si="471"/>
        <v>#REF!</v>
      </c>
    </row>
    <row r="618" spans="1:31" x14ac:dyDescent="0.2">
      <c r="A618" s="25">
        <v>43</v>
      </c>
      <c r="B618" s="51" t="s">
        <v>1087</v>
      </c>
      <c r="C618" s="52" t="s">
        <v>1088</v>
      </c>
      <c r="D618" s="71">
        <f>SUBTOTAL(9,D607:D617)</f>
        <v>14582</v>
      </c>
      <c r="E618" s="69"/>
      <c r="F618" s="55"/>
      <c r="G618" s="56"/>
      <c r="H618" s="55"/>
      <c r="I618" s="56"/>
      <c r="J618" s="57">
        <f>SUBTOTAL(9,J607:J617)</f>
        <v>3151872</v>
      </c>
      <c r="K618" s="58"/>
      <c r="L618" s="59"/>
      <c r="M618" s="58"/>
      <c r="N618" s="59"/>
      <c r="O618" s="57">
        <f>SUBTOTAL(9,O607:O617)</f>
        <v>3606187.52789</v>
      </c>
      <c r="P618" s="57"/>
      <c r="Q618" s="60"/>
      <c r="R618" s="57"/>
      <c r="S618" s="60"/>
      <c r="T618" s="57">
        <f>SUBTOTAL(9,T607:T617)</f>
        <v>3939859.7768600001</v>
      </c>
      <c r="U618" s="57">
        <f>SUBTOTAL(9,U607:U617)</f>
        <v>10697919</v>
      </c>
      <c r="V618" s="43"/>
      <c r="W618" s="61">
        <f t="shared" ref="W618:AB618" si="472">SUBTOTAL(9,W607:W617)</f>
        <v>10697919</v>
      </c>
      <c r="X618" s="62">
        <f t="shared" si="472"/>
        <v>1</v>
      </c>
      <c r="Y618" s="61">
        <f t="shared" si="472"/>
        <v>14582</v>
      </c>
      <c r="Z618" s="62">
        <f t="shared" si="472"/>
        <v>1</v>
      </c>
      <c r="AA618" s="63">
        <f t="shared" si="472"/>
        <v>1</v>
      </c>
      <c r="AB618" s="64">
        <f t="shared" si="472"/>
        <v>100</v>
      </c>
      <c r="AC618" s="36">
        <v>609</v>
      </c>
      <c r="AD618" s="47" t="e">
        <f>VLOOKUP(B618,#REF!,3,FALSE)</f>
        <v>#REF!</v>
      </c>
      <c r="AE618" s="2" t="e">
        <f t="shared" si="471"/>
        <v>#REF!</v>
      </c>
    </row>
    <row r="619" spans="1:31" ht="13.5" thickBot="1" x14ac:dyDescent="0.25">
      <c r="A619" s="25">
        <v>43</v>
      </c>
      <c r="B619" s="51"/>
      <c r="C619" s="52"/>
      <c r="D619" s="53" t="s">
        <v>54</v>
      </c>
      <c r="E619" s="54">
        <f>COUNTIF(E607:E617,"&gt;0.0")</f>
        <v>11</v>
      </c>
      <c r="F619" s="55"/>
      <c r="G619" s="56"/>
      <c r="H619" s="55"/>
      <c r="I619" s="56"/>
      <c r="J619" s="57"/>
      <c r="K619" s="58"/>
      <c r="L619" s="59"/>
      <c r="M619" s="58"/>
      <c r="N619" s="59"/>
      <c r="O619" s="57"/>
      <c r="P619" s="57"/>
      <c r="Q619" s="60"/>
      <c r="R619" s="57"/>
      <c r="S619" s="60"/>
      <c r="T619" s="57"/>
      <c r="U619" s="42"/>
      <c r="V619" s="43"/>
      <c r="W619" s="44"/>
      <c r="X619" s="45"/>
      <c r="Y619" s="44"/>
      <c r="Z619" s="45"/>
      <c r="AA619" s="46"/>
      <c r="AB619" s="183"/>
      <c r="AC619" s="36">
        <v>610</v>
      </c>
      <c r="AD619" s="47"/>
    </row>
    <row r="620" spans="1:31" ht="15.75" thickBot="1" x14ac:dyDescent="0.3">
      <c r="A620" s="25">
        <v>44</v>
      </c>
      <c r="B620" s="78" t="s">
        <v>1089</v>
      </c>
      <c r="C620" s="72"/>
      <c r="D620" s="28"/>
      <c r="E620" s="69"/>
      <c r="F620" s="42"/>
      <c r="G620" s="77"/>
      <c r="H620" s="42"/>
      <c r="I620" s="77"/>
      <c r="J620" s="42"/>
      <c r="K620" s="42"/>
      <c r="L620" s="77"/>
      <c r="M620" s="42"/>
      <c r="N620" s="77"/>
      <c r="O620" s="42"/>
      <c r="P620" s="42"/>
      <c r="Q620" s="77"/>
      <c r="R620" s="42"/>
      <c r="S620" s="77"/>
      <c r="T620" s="42"/>
      <c r="U620" s="42"/>
      <c r="V620" s="43"/>
      <c r="W620" s="33"/>
      <c r="X620" s="34"/>
      <c r="Y620" s="33"/>
      <c r="Z620" s="34"/>
      <c r="AA620" s="35"/>
      <c r="AB620" s="184">
        <v>100</v>
      </c>
      <c r="AC620" s="36">
        <v>611</v>
      </c>
      <c r="AD620" s="47"/>
    </row>
    <row r="621" spans="1:31" x14ac:dyDescent="0.2">
      <c r="A621" s="25">
        <v>44</v>
      </c>
      <c r="B621" s="38" t="s">
        <v>1090</v>
      </c>
      <c r="C621" s="79" t="s">
        <v>1091</v>
      </c>
      <c r="D621" s="28">
        <v>9274</v>
      </c>
      <c r="E621" s="69">
        <v>34973</v>
      </c>
      <c r="F621" s="42">
        <v>92390087</v>
      </c>
      <c r="G621" s="77">
        <v>8.2128200000000007</v>
      </c>
      <c r="H621" s="42">
        <v>1350770</v>
      </c>
      <c r="I621" s="77">
        <v>2.9908899999999998</v>
      </c>
      <c r="J621" s="41">
        <f t="shared" ref="J621:J631" si="473">ROUND((+F621*G621+H621*I621)/1000,0)</f>
        <v>762823</v>
      </c>
      <c r="K621" s="42">
        <v>97351774</v>
      </c>
      <c r="L621" s="77">
        <v>8.8910499999999999</v>
      </c>
      <c r="M621" s="42">
        <v>1327109</v>
      </c>
      <c r="N621" s="77">
        <v>2.99071</v>
      </c>
      <c r="O621" s="41">
        <f>ROUND((+K621*L621+M621*N621)/1000,0)</f>
        <v>869528</v>
      </c>
      <c r="P621" s="42">
        <v>102756107</v>
      </c>
      <c r="Q621" s="77">
        <v>9.5602499999999999</v>
      </c>
      <c r="R621" s="42">
        <v>1380816</v>
      </c>
      <c r="S621" s="77">
        <v>3.0037500000000001</v>
      </c>
      <c r="T621" s="41">
        <f>ROUND((+P621*Q621+R621*S621)/1000,0)</f>
        <v>986522</v>
      </c>
      <c r="U621" s="42">
        <f t="shared" ref="U621:U632" si="474">ROUND(+T621+O621+J621,0)</f>
        <v>2618873</v>
      </c>
      <c r="V621" s="43" t="s">
        <v>37</v>
      </c>
      <c r="W621" s="44">
        <f t="shared" ref="W621:W632" si="475">IF(V621="yes",U621,"")</f>
        <v>2618873</v>
      </c>
      <c r="X621" s="45">
        <f t="shared" ref="X621:X626" si="476">IF(V621="yes",W621/W$633,0)</f>
        <v>0.20596218259719976</v>
      </c>
      <c r="Y621" s="44">
        <f t="shared" ref="Y621:Y632" si="477">IF(V621="yes",D621,"")</f>
        <v>9274</v>
      </c>
      <c r="Z621" s="45">
        <f t="shared" ref="Z621:Z626" si="478">IF(V621="yes",Y621/Y$633,0)</f>
        <v>0.45278781369006932</v>
      </c>
      <c r="AA621" s="46">
        <f t="shared" ref="AA621:AA632" si="479">(X621*0.25+Z621*0.75)</f>
        <v>0.39108140591685192</v>
      </c>
      <c r="AB621" s="183">
        <f>ROUND(+AA621*$AB$620,4)</f>
        <v>39.1081</v>
      </c>
      <c r="AC621" s="36">
        <v>612</v>
      </c>
      <c r="AD621" s="47" t="e">
        <f>VLOOKUP(B621,#REF!,3,FALSE)</f>
        <v>#REF!</v>
      </c>
      <c r="AE621" s="2" t="e">
        <f t="shared" ref="AE621:AE633" si="480">EXACT(D621,AD621)</f>
        <v>#REF!</v>
      </c>
    </row>
    <row r="622" spans="1:31" x14ac:dyDescent="0.2">
      <c r="A622" s="25">
        <v>44</v>
      </c>
      <c r="B622" s="38" t="s">
        <v>1092</v>
      </c>
      <c r="C622" s="72" t="s">
        <v>1093</v>
      </c>
      <c r="D622" s="28">
        <v>1910</v>
      </c>
      <c r="E622" s="69">
        <v>34973</v>
      </c>
      <c r="F622" s="42">
        <v>17112252</v>
      </c>
      <c r="G622" s="77">
        <v>8.6025600000000004</v>
      </c>
      <c r="H622" s="42">
        <v>68464</v>
      </c>
      <c r="I622" s="77">
        <v>0</v>
      </c>
      <c r="J622" s="41">
        <f t="shared" si="473"/>
        <v>147209</v>
      </c>
      <c r="K622" s="42">
        <v>17885606</v>
      </c>
      <c r="L622" s="77">
        <v>8.9370899999999995</v>
      </c>
      <c r="M622" s="42">
        <v>63619</v>
      </c>
      <c r="N622" s="77">
        <v>0</v>
      </c>
      <c r="O622" s="41">
        <f>ROUND((+K622*L622+M622*N622)/1000,5)</f>
        <v>159845.27053000001</v>
      </c>
      <c r="P622" s="42">
        <v>18716104</v>
      </c>
      <c r="Q622" s="77">
        <v>9.0700199999999995</v>
      </c>
      <c r="R622" s="42">
        <v>66194</v>
      </c>
      <c r="S622" s="77">
        <v>0</v>
      </c>
      <c r="T622" s="41">
        <f>ROUND((+P622*Q622+R622*S622)/1000,5)</f>
        <v>169755.4376</v>
      </c>
      <c r="U622" s="42">
        <f t="shared" si="474"/>
        <v>476810</v>
      </c>
      <c r="V622" s="43" t="s">
        <v>37</v>
      </c>
      <c r="W622" s="44">
        <f t="shared" si="475"/>
        <v>476810</v>
      </c>
      <c r="X622" s="45">
        <f t="shared" si="476"/>
        <v>3.7498889134437149E-2</v>
      </c>
      <c r="Y622" s="44">
        <f t="shared" si="477"/>
        <v>1910</v>
      </c>
      <c r="Z622" s="45">
        <f t="shared" si="478"/>
        <v>9.3252612049604527E-2</v>
      </c>
      <c r="AA622" s="46">
        <f t="shared" si="479"/>
        <v>7.9314181320812679E-2</v>
      </c>
      <c r="AB622" s="183">
        <f t="shared" ref="AB622:AB632" si="481">ROUND(+AA622*$AB$620,4)</f>
        <v>7.9314</v>
      </c>
      <c r="AC622" s="36">
        <v>613</v>
      </c>
      <c r="AD622" s="47" t="e">
        <f>VLOOKUP(B622,#REF!,3,FALSE)</f>
        <v>#REF!</v>
      </c>
      <c r="AE622" s="2" t="e">
        <f t="shared" si="480"/>
        <v>#REF!</v>
      </c>
    </row>
    <row r="623" spans="1:31" x14ac:dyDescent="0.2">
      <c r="A623" s="25">
        <v>44</v>
      </c>
      <c r="B623" s="38" t="s">
        <v>1094</v>
      </c>
      <c r="C623" s="72" t="s">
        <v>1095</v>
      </c>
      <c r="D623" s="28">
        <v>964</v>
      </c>
      <c r="E623" s="69">
        <v>35065</v>
      </c>
      <c r="F623" s="42">
        <v>7946728</v>
      </c>
      <c r="G623" s="77">
        <v>12.57178</v>
      </c>
      <c r="H623" s="42">
        <v>110442</v>
      </c>
      <c r="I623" s="77">
        <v>3.0037500000000001</v>
      </c>
      <c r="J623" s="41">
        <f t="shared" si="473"/>
        <v>100236</v>
      </c>
      <c r="K623" s="42">
        <v>8902850</v>
      </c>
      <c r="L623" s="77">
        <v>11.42567</v>
      </c>
      <c r="M623" s="42">
        <v>116097</v>
      </c>
      <c r="N623" s="77">
        <v>2.99749</v>
      </c>
      <c r="O623" s="41">
        <f t="shared" ref="O623:O631" si="482">ROUND((+K623*L623+M623*N623)/1000,0)</f>
        <v>102069</v>
      </c>
      <c r="P623" s="42">
        <v>9417930</v>
      </c>
      <c r="Q623" s="77">
        <v>11.201639999999999</v>
      </c>
      <c r="R623" s="42">
        <v>120798</v>
      </c>
      <c r="S623" s="77">
        <v>3.0037500000000001</v>
      </c>
      <c r="T623" s="41">
        <f t="shared" ref="T623:T631" si="483">ROUND((+P623*Q623+R623*S623)/1000,0)</f>
        <v>105859</v>
      </c>
      <c r="U623" s="42">
        <f t="shared" si="474"/>
        <v>308164</v>
      </c>
      <c r="V623" s="43" t="s">
        <v>37</v>
      </c>
      <c r="W623" s="44">
        <f t="shared" si="475"/>
        <v>308164</v>
      </c>
      <c r="X623" s="45">
        <f t="shared" si="476"/>
        <v>2.423566550874497E-2</v>
      </c>
      <c r="Y623" s="44">
        <f t="shared" si="477"/>
        <v>964</v>
      </c>
      <c r="Z623" s="45">
        <f t="shared" si="478"/>
        <v>4.7065716238648567E-2</v>
      </c>
      <c r="AA623" s="46">
        <f t="shared" si="479"/>
        <v>4.1358203556172667E-2</v>
      </c>
      <c r="AB623" s="183">
        <f t="shared" si="481"/>
        <v>4.1357999999999997</v>
      </c>
      <c r="AC623" s="36">
        <v>614</v>
      </c>
      <c r="AD623" s="47" t="e">
        <f>VLOOKUP(B623,#REF!,3,FALSE)</f>
        <v>#REF!</v>
      </c>
      <c r="AE623" s="2" t="e">
        <f t="shared" si="480"/>
        <v>#REF!</v>
      </c>
    </row>
    <row r="624" spans="1:31" x14ac:dyDescent="0.2">
      <c r="A624" s="25">
        <v>44</v>
      </c>
      <c r="B624" s="38" t="s">
        <v>1096</v>
      </c>
      <c r="C624" s="72" t="s">
        <v>1097</v>
      </c>
      <c r="D624" s="28">
        <v>1033</v>
      </c>
      <c r="E624" s="69">
        <v>34973</v>
      </c>
      <c r="F624" s="42">
        <v>10790787</v>
      </c>
      <c r="G624" s="77">
        <v>7.4056699999999998</v>
      </c>
      <c r="H624" s="42">
        <v>176752</v>
      </c>
      <c r="I624" s="77">
        <v>0</v>
      </c>
      <c r="J624" s="41">
        <f t="shared" si="473"/>
        <v>79913</v>
      </c>
      <c r="K624" s="42">
        <v>11560325</v>
      </c>
      <c r="L624" s="77">
        <v>6.9119999999999999</v>
      </c>
      <c r="M624" s="42">
        <v>187635</v>
      </c>
      <c r="N624" s="77">
        <v>0</v>
      </c>
      <c r="O624" s="41">
        <f t="shared" si="482"/>
        <v>79905</v>
      </c>
      <c r="P624" s="42">
        <v>11890515</v>
      </c>
      <c r="Q624" s="77">
        <v>7.11348</v>
      </c>
      <c r="R624" s="42">
        <v>195233</v>
      </c>
      <c r="S624" s="77">
        <v>0</v>
      </c>
      <c r="T624" s="41">
        <f t="shared" si="483"/>
        <v>84583</v>
      </c>
      <c r="U624" s="42">
        <f t="shared" si="474"/>
        <v>244401</v>
      </c>
      <c r="V624" s="43" t="s">
        <v>37</v>
      </c>
      <c r="W624" s="44">
        <f t="shared" si="475"/>
        <v>244401</v>
      </c>
      <c r="X624" s="45">
        <f t="shared" si="476"/>
        <v>1.922100208331531E-2</v>
      </c>
      <c r="Y624" s="44">
        <f t="shared" si="477"/>
        <v>1033</v>
      </c>
      <c r="Z624" s="45">
        <f t="shared" si="478"/>
        <v>5.0434527878136903E-2</v>
      </c>
      <c r="AA624" s="46">
        <f t="shared" si="479"/>
        <v>4.2631146429431506E-2</v>
      </c>
      <c r="AB624" s="183">
        <f t="shared" si="481"/>
        <v>4.2630999999999997</v>
      </c>
      <c r="AC624" s="36">
        <v>615</v>
      </c>
      <c r="AD624" s="47" t="e">
        <f>VLOOKUP(B624,#REF!,3,FALSE)</f>
        <v>#REF!</v>
      </c>
      <c r="AE624" s="2" t="e">
        <f t="shared" si="480"/>
        <v>#REF!</v>
      </c>
    </row>
    <row r="625" spans="1:31" x14ac:dyDescent="0.2">
      <c r="A625" s="25">
        <v>44</v>
      </c>
      <c r="B625" s="38" t="s">
        <v>1098</v>
      </c>
      <c r="C625" s="73" t="s">
        <v>1099</v>
      </c>
      <c r="D625" s="49">
        <v>18</v>
      </c>
      <c r="E625" s="69">
        <v>34973</v>
      </c>
      <c r="F625" s="42">
        <v>150775</v>
      </c>
      <c r="G625" s="77">
        <v>8.1</v>
      </c>
      <c r="H625" s="42">
        <v>15695</v>
      </c>
      <c r="I625" s="77">
        <v>2.99458</v>
      </c>
      <c r="J625" s="41">
        <f t="shared" si="473"/>
        <v>1268</v>
      </c>
      <c r="K625" s="42">
        <v>177546</v>
      </c>
      <c r="L625" s="77">
        <v>8.1</v>
      </c>
      <c r="M625" s="42">
        <v>16982</v>
      </c>
      <c r="N625" s="77">
        <v>3.0037500000000001</v>
      </c>
      <c r="O625" s="41">
        <f t="shared" si="482"/>
        <v>1489</v>
      </c>
      <c r="P625" s="42">
        <v>266761</v>
      </c>
      <c r="Q625" s="77">
        <v>4.9668999999999999</v>
      </c>
      <c r="R625" s="42">
        <v>17669</v>
      </c>
      <c r="S625" s="77">
        <v>2.6600299999999999</v>
      </c>
      <c r="T625" s="41">
        <f t="shared" si="483"/>
        <v>1372</v>
      </c>
      <c r="U625" s="42">
        <f t="shared" si="474"/>
        <v>4129</v>
      </c>
      <c r="V625" s="43" t="s">
        <v>37</v>
      </c>
      <c r="W625" s="44">
        <f t="shared" si="475"/>
        <v>4129</v>
      </c>
      <c r="X625" s="45">
        <f t="shared" si="476"/>
        <v>3.2472664842618856E-4</v>
      </c>
      <c r="Y625" s="44">
        <f t="shared" si="477"/>
        <v>18</v>
      </c>
      <c r="Z625" s="45">
        <f t="shared" si="478"/>
        <v>8.788204276926081E-4</v>
      </c>
      <c r="AA625" s="46">
        <f t="shared" si="479"/>
        <v>7.4029698287600323E-4</v>
      </c>
      <c r="AB625" s="183">
        <f t="shared" si="481"/>
        <v>7.3999999999999996E-2</v>
      </c>
      <c r="AC625" s="36">
        <v>616</v>
      </c>
      <c r="AD625" s="47" t="e">
        <f>VLOOKUP(B625,#REF!,3,FALSE)</f>
        <v>#REF!</v>
      </c>
      <c r="AE625" s="2" t="e">
        <f t="shared" si="480"/>
        <v>#REF!</v>
      </c>
    </row>
    <row r="626" spans="1:31" x14ac:dyDescent="0.2">
      <c r="A626" s="25">
        <v>44</v>
      </c>
      <c r="B626" s="38" t="s">
        <v>1100</v>
      </c>
      <c r="C626" s="72" t="s">
        <v>1101</v>
      </c>
      <c r="D626" s="28">
        <v>163</v>
      </c>
      <c r="E626" s="69">
        <v>34973</v>
      </c>
      <c r="F626" s="42">
        <v>1013501</v>
      </c>
      <c r="G626" s="77">
        <v>8.1</v>
      </c>
      <c r="H626" s="42">
        <v>90765</v>
      </c>
      <c r="I626" s="77">
        <v>0</v>
      </c>
      <c r="J626" s="41">
        <f t="shared" si="473"/>
        <v>8209</v>
      </c>
      <c r="K626" s="42">
        <v>1204951</v>
      </c>
      <c r="L626" s="77">
        <v>7.67666</v>
      </c>
      <c r="M626" s="42">
        <v>95409</v>
      </c>
      <c r="N626" s="77">
        <v>0</v>
      </c>
      <c r="O626" s="41">
        <f t="shared" si="482"/>
        <v>9250</v>
      </c>
      <c r="P626" s="42">
        <v>1250597</v>
      </c>
      <c r="Q626" s="77">
        <v>8.0961300000000005</v>
      </c>
      <c r="R626" s="42">
        <v>99272</v>
      </c>
      <c r="S626" s="77">
        <v>0</v>
      </c>
      <c r="T626" s="41">
        <f t="shared" si="483"/>
        <v>10125</v>
      </c>
      <c r="U626" s="42">
        <f t="shared" si="474"/>
        <v>27584</v>
      </c>
      <c r="V626" s="43" t="s">
        <v>37</v>
      </c>
      <c r="W626" s="44">
        <f t="shared" si="475"/>
        <v>27584</v>
      </c>
      <c r="X626" s="45">
        <f t="shared" si="476"/>
        <v>2.1693533228839879E-3</v>
      </c>
      <c r="Y626" s="44">
        <f t="shared" si="477"/>
        <v>163</v>
      </c>
      <c r="Z626" s="45">
        <f t="shared" si="478"/>
        <v>7.9582072063275073E-3</v>
      </c>
      <c r="AA626" s="46">
        <f t="shared" si="479"/>
        <v>6.5109937354666282E-3</v>
      </c>
      <c r="AB626" s="183">
        <f t="shared" si="481"/>
        <v>0.65110000000000001</v>
      </c>
      <c r="AC626" s="36">
        <v>617</v>
      </c>
      <c r="AD626" s="47" t="e">
        <f>VLOOKUP(B626,#REF!,3,FALSE)</f>
        <v>#REF!</v>
      </c>
      <c r="AE626" s="2" t="e">
        <f t="shared" si="480"/>
        <v>#REF!</v>
      </c>
    </row>
    <row r="627" spans="1:31" x14ac:dyDescent="0.2">
      <c r="A627" s="25">
        <v>44</v>
      </c>
      <c r="B627" s="38" t="s">
        <v>1102</v>
      </c>
      <c r="C627" s="167" t="s">
        <v>2458</v>
      </c>
      <c r="D627" s="28"/>
      <c r="E627" s="168">
        <v>42917</v>
      </c>
      <c r="F627" s="42">
        <v>0</v>
      </c>
      <c r="G627" s="77">
        <v>6.8419400000000001</v>
      </c>
      <c r="H627" s="42">
        <v>6611</v>
      </c>
      <c r="I627" s="77">
        <v>0</v>
      </c>
      <c r="J627" s="41">
        <f t="shared" si="473"/>
        <v>0</v>
      </c>
      <c r="K627" s="42">
        <v>1844011</v>
      </c>
      <c r="L627" s="77">
        <v>5.6637399999999998</v>
      </c>
      <c r="M627" s="42">
        <v>7008</v>
      </c>
      <c r="N627" s="77">
        <v>0</v>
      </c>
      <c r="O627" s="41">
        <v>0</v>
      </c>
      <c r="P627" s="42">
        <v>0</v>
      </c>
      <c r="Q627" s="77">
        <v>5.1805399999999997</v>
      </c>
      <c r="R627" s="42">
        <v>7291</v>
      </c>
      <c r="S627" s="77">
        <v>0</v>
      </c>
      <c r="T627" s="41">
        <f t="shared" si="483"/>
        <v>0</v>
      </c>
      <c r="U627" s="42">
        <f>ROUND(+T627+O627+J627,0)</f>
        <v>0</v>
      </c>
      <c r="V627" s="43" t="s">
        <v>154</v>
      </c>
      <c r="W627" s="44">
        <v>0</v>
      </c>
      <c r="X627" s="45">
        <f t="shared" ref="X627" si="484">IF(V627="yes",W627/W$633,0)</f>
        <v>0</v>
      </c>
      <c r="Y627" s="44" t="str">
        <f t="shared" si="477"/>
        <v/>
      </c>
      <c r="Z627" s="45">
        <f t="shared" ref="Z627" si="485">IF(V627="yes",Y627/Y$633,0)</f>
        <v>0</v>
      </c>
      <c r="AA627" s="46">
        <f t="shared" si="479"/>
        <v>0</v>
      </c>
      <c r="AB627" s="183">
        <f t="shared" si="481"/>
        <v>0</v>
      </c>
      <c r="AC627" s="36">
        <v>618</v>
      </c>
      <c r="AD627" s="47" t="e">
        <f>VLOOKUP(B627,#REF!,3,FALSE)</f>
        <v>#REF!</v>
      </c>
      <c r="AE627" s="2" t="e">
        <f t="shared" si="480"/>
        <v>#REF!</v>
      </c>
    </row>
    <row r="628" spans="1:31" x14ac:dyDescent="0.2">
      <c r="A628" s="25">
        <v>44</v>
      </c>
      <c r="B628" s="38" t="s">
        <v>1103</v>
      </c>
      <c r="C628" s="72" t="s">
        <v>1104</v>
      </c>
      <c r="D628" s="28">
        <v>192</v>
      </c>
      <c r="E628" s="69">
        <v>34973</v>
      </c>
      <c r="F628" s="42">
        <v>2436938</v>
      </c>
      <c r="G628" s="77">
        <v>5.9004000000000003</v>
      </c>
      <c r="H628" s="42">
        <v>91412</v>
      </c>
      <c r="I628" s="77">
        <v>0</v>
      </c>
      <c r="J628" s="41">
        <f t="shared" si="473"/>
        <v>14379</v>
      </c>
      <c r="K628" s="42">
        <v>2742302</v>
      </c>
      <c r="L628" s="77">
        <v>5.60806</v>
      </c>
      <c r="M628" s="42">
        <v>96091</v>
      </c>
      <c r="N628" s="77">
        <v>0</v>
      </c>
      <c r="O628" s="41">
        <f t="shared" si="482"/>
        <v>15379</v>
      </c>
      <c r="P628" s="42">
        <v>2871430</v>
      </c>
      <c r="Q628" s="77">
        <v>6.6374599999999999</v>
      </c>
      <c r="R628" s="42">
        <v>119916</v>
      </c>
      <c r="S628" s="77">
        <v>0</v>
      </c>
      <c r="T628" s="41">
        <f t="shared" si="483"/>
        <v>19059</v>
      </c>
      <c r="U628" s="42">
        <f t="shared" si="474"/>
        <v>48817</v>
      </c>
      <c r="V628" s="43" t="s">
        <v>37</v>
      </c>
      <c r="W628" s="44">
        <f t="shared" si="475"/>
        <v>48817</v>
      </c>
      <c r="X628" s="45">
        <f>IF(V628="yes",W628/W$633,0)</f>
        <v>3.8392300305694475E-3</v>
      </c>
      <c r="Y628" s="44">
        <f t="shared" si="477"/>
        <v>192</v>
      </c>
      <c r="Z628" s="45">
        <f>IF(V628="yes",Y628/Y$633,0)</f>
        <v>9.3740845620544876E-3</v>
      </c>
      <c r="AA628" s="46">
        <f t="shared" si="479"/>
        <v>7.990370929183227E-3</v>
      </c>
      <c r="AB628" s="183">
        <f t="shared" si="481"/>
        <v>0.79900000000000004</v>
      </c>
      <c r="AC628" s="36">
        <v>619</v>
      </c>
      <c r="AD628" s="47" t="e">
        <f>VLOOKUP(B628,#REF!,3,FALSE)</f>
        <v>#REF!</v>
      </c>
      <c r="AE628" s="2" t="e">
        <f t="shared" si="480"/>
        <v>#REF!</v>
      </c>
    </row>
    <row r="629" spans="1:31" x14ac:dyDescent="0.2">
      <c r="A629" s="25">
        <v>44</v>
      </c>
      <c r="B629" s="38" t="s">
        <v>1105</v>
      </c>
      <c r="C629" s="72" t="s">
        <v>1106</v>
      </c>
      <c r="D629" s="28">
        <v>114</v>
      </c>
      <c r="E629" s="69">
        <v>34973</v>
      </c>
      <c r="F629" s="42">
        <v>336635</v>
      </c>
      <c r="G629" s="77">
        <v>8.1</v>
      </c>
      <c r="H629" s="42">
        <v>0</v>
      </c>
      <c r="I629" s="77">
        <v>0</v>
      </c>
      <c r="J629" s="41">
        <f t="shared" si="473"/>
        <v>2727</v>
      </c>
      <c r="K629" s="42">
        <v>350035</v>
      </c>
      <c r="L629" s="77">
        <v>8.0991900000000001</v>
      </c>
      <c r="M629" s="42">
        <v>0</v>
      </c>
      <c r="N629" s="77">
        <v>0</v>
      </c>
      <c r="O629" s="41">
        <f t="shared" si="482"/>
        <v>2835</v>
      </c>
      <c r="P629" s="42">
        <v>380108</v>
      </c>
      <c r="Q629" s="77">
        <v>8.0976999999999997</v>
      </c>
      <c r="R629" s="42">
        <v>0</v>
      </c>
      <c r="S629" s="77">
        <v>0</v>
      </c>
      <c r="T629" s="41">
        <f t="shared" si="483"/>
        <v>3078</v>
      </c>
      <c r="U629" s="42">
        <f t="shared" si="474"/>
        <v>8640</v>
      </c>
      <c r="V629" s="43" t="s">
        <v>37</v>
      </c>
      <c r="W629" s="44">
        <f t="shared" si="475"/>
        <v>8640</v>
      </c>
      <c r="X629" s="45">
        <f>IF(V629="yes",W629/W$633,0)</f>
        <v>6.7949582039289642E-4</v>
      </c>
      <c r="Y629" s="44">
        <f t="shared" si="477"/>
        <v>114</v>
      </c>
      <c r="Z629" s="45">
        <f>IF(V629="yes",Y629/Y$633,0)</f>
        <v>5.5658627087198514E-3</v>
      </c>
      <c r="AA629" s="46">
        <f t="shared" si="479"/>
        <v>4.3442709866381123E-3</v>
      </c>
      <c r="AB629" s="183">
        <f t="shared" si="481"/>
        <v>0.43440000000000001</v>
      </c>
      <c r="AC629" s="36">
        <v>620</v>
      </c>
      <c r="AD629" s="47" t="e">
        <f>VLOOKUP(B629,#REF!,3,FALSE)</f>
        <v>#REF!</v>
      </c>
      <c r="AE629" s="2" t="e">
        <f t="shared" si="480"/>
        <v>#REF!</v>
      </c>
    </row>
    <row r="630" spans="1:31" x14ac:dyDescent="0.2">
      <c r="A630" s="25">
        <v>44</v>
      </c>
      <c r="B630" s="38" t="s">
        <v>1107</v>
      </c>
      <c r="C630" s="72" t="s">
        <v>1108</v>
      </c>
      <c r="D630" s="49">
        <v>394</v>
      </c>
      <c r="E630" s="69">
        <v>34973</v>
      </c>
      <c r="F630" s="42">
        <v>1989415</v>
      </c>
      <c r="G630" s="77">
        <v>5.5755100000000004</v>
      </c>
      <c r="H630" s="42">
        <v>67154</v>
      </c>
      <c r="I630" s="77">
        <v>0</v>
      </c>
      <c r="J630" s="41">
        <f t="shared" si="473"/>
        <v>11092</v>
      </c>
      <c r="K630" s="42">
        <v>2087508</v>
      </c>
      <c r="L630" s="77">
        <v>5.4572200000000004</v>
      </c>
      <c r="M630" s="42">
        <v>70591</v>
      </c>
      <c r="N630" s="77">
        <v>0</v>
      </c>
      <c r="O630" s="41">
        <f t="shared" si="482"/>
        <v>11392</v>
      </c>
      <c r="P630" s="42">
        <v>2180583</v>
      </c>
      <c r="Q630" s="77">
        <v>5.5503499999999999</v>
      </c>
      <c r="R630" s="42">
        <v>73450</v>
      </c>
      <c r="S630" s="77">
        <v>0</v>
      </c>
      <c r="T630" s="41">
        <f t="shared" si="483"/>
        <v>12103</v>
      </c>
      <c r="U630" s="42">
        <f t="shared" si="474"/>
        <v>34587</v>
      </c>
      <c r="V630" s="43" t="s">
        <v>37</v>
      </c>
      <c r="W630" s="44">
        <f t="shared" si="475"/>
        <v>34587</v>
      </c>
      <c r="X630" s="45">
        <f>IF(V630="yes",W630/W$633,0)</f>
        <v>2.7201067060103135E-3</v>
      </c>
      <c r="Y630" s="44">
        <f t="shared" si="477"/>
        <v>394</v>
      </c>
      <c r="Z630" s="45">
        <f>IF(V630="yes",Y630/Y$633,0)</f>
        <v>1.9236402695049313E-2</v>
      </c>
      <c r="AA630" s="46">
        <f t="shared" si="479"/>
        <v>1.5107328697789564E-2</v>
      </c>
      <c r="AB630" s="183">
        <f t="shared" si="481"/>
        <v>1.5106999999999999</v>
      </c>
      <c r="AC630" s="36">
        <v>621</v>
      </c>
      <c r="AD630" s="47" t="e">
        <f>VLOOKUP(B630,#REF!,3,FALSE)</f>
        <v>#REF!</v>
      </c>
      <c r="AE630" s="2" t="e">
        <f t="shared" si="480"/>
        <v>#REF!</v>
      </c>
    </row>
    <row r="631" spans="1:31" x14ac:dyDescent="0.2">
      <c r="A631" s="25">
        <v>44</v>
      </c>
      <c r="B631" s="38" t="s">
        <v>1109</v>
      </c>
      <c r="C631" s="72" t="s">
        <v>1110</v>
      </c>
      <c r="D631" s="28">
        <v>101</v>
      </c>
      <c r="E631" s="69">
        <v>34973</v>
      </c>
      <c r="F631" s="42">
        <v>2202604</v>
      </c>
      <c r="G631" s="77">
        <v>3.9998100000000001</v>
      </c>
      <c r="H631" s="42">
        <v>0</v>
      </c>
      <c r="I631" s="77">
        <v>0</v>
      </c>
      <c r="J631" s="41">
        <f t="shared" si="473"/>
        <v>8810</v>
      </c>
      <c r="K631" s="42">
        <v>2383758</v>
      </c>
      <c r="L631" s="77">
        <v>3.9999799999999999</v>
      </c>
      <c r="M631" s="42">
        <v>0</v>
      </c>
      <c r="N631" s="77">
        <v>0</v>
      </c>
      <c r="O631" s="41">
        <f t="shared" si="482"/>
        <v>9535</v>
      </c>
      <c r="P631" s="42">
        <v>2619152</v>
      </c>
      <c r="Q631" s="77">
        <v>6.0000299999999998</v>
      </c>
      <c r="R631" s="42">
        <v>0</v>
      </c>
      <c r="S631" s="77">
        <v>0</v>
      </c>
      <c r="T631" s="41">
        <f t="shared" si="483"/>
        <v>15715</v>
      </c>
      <c r="U631" s="42">
        <f t="shared" si="474"/>
        <v>34060</v>
      </c>
      <c r="V631" s="43" t="s">
        <v>37</v>
      </c>
      <c r="W631" s="44">
        <f t="shared" si="475"/>
        <v>34060</v>
      </c>
      <c r="X631" s="45">
        <f>IF(V631="yes",W631/W$633,0)</f>
        <v>2.6786606067803302E-3</v>
      </c>
      <c r="Y631" s="44">
        <f t="shared" si="477"/>
        <v>101</v>
      </c>
      <c r="Z631" s="45">
        <f>IF(V631="yes",Y631/Y$633,0)</f>
        <v>4.9311590664974127E-3</v>
      </c>
      <c r="AA631" s="46">
        <f t="shared" si="479"/>
        <v>4.3680344515681421E-3</v>
      </c>
      <c r="AB631" s="183">
        <f t="shared" si="481"/>
        <v>0.43680000000000002</v>
      </c>
      <c r="AC631" s="36">
        <v>622</v>
      </c>
      <c r="AD631" s="47" t="e">
        <f>VLOOKUP(B631,#REF!,3,FALSE)</f>
        <v>#REF!</v>
      </c>
      <c r="AE631" s="2" t="e">
        <f t="shared" si="480"/>
        <v>#REF!</v>
      </c>
    </row>
    <row r="632" spans="1:31" x14ac:dyDescent="0.2">
      <c r="A632" s="25">
        <v>44</v>
      </c>
      <c r="B632" s="38" t="s">
        <v>1111</v>
      </c>
      <c r="C632" s="39" t="s">
        <v>51</v>
      </c>
      <c r="D632" s="28">
        <v>6319</v>
      </c>
      <c r="E632" s="69">
        <v>35065</v>
      </c>
      <c r="F632" s="30"/>
      <c r="G632" s="77"/>
      <c r="H632" s="42"/>
      <c r="I632" s="77"/>
      <c r="J632" s="42">
        <v>2725967</v>
      </c>
      <c r="K632" s="42"/>
      <c r="L632" s="77"/>
      <c r="M632" s="42"/>
      <c r="N632" s="77"/>
      <c r="O632" s="42">
        <v>2976580</v>
      </c>
      <c r="P632" s="42"/>
      <c r="Q632" s="77"/>
      <c r="R632" s="42"/>
      <c r="S632" s="77"/>
      <c r="T632" s="42">
        <v>3206698</v>
      </c>
      <c r="U632" s="42">
        <f t="shared" si="474"/>
        <v>8909245</v>
      </c>
      <c r="V632" s="43" t="s">
        <v>37</v>
      </c>
      <c r="W632" s="44">
        <f t="shared" si="475"/>
        <v>8909245</v>
      </c>
      <c r="X632" s="45">
        <f>IF(V632="yes",W632/W$633,0)</f>
        <v>0.70067068754123962</v>
      </c>
      <c r="Y632" s="44">
        <f t="shared" si="477"/>
        <v>6319</v>
      </c>
      <c r="Z632" s="45">
        <f>IF(V632="yes",Y632/Y$633,0)</f>
        <v>0.30851479347719951</v>
      </c>
      <c r="AA632" s="46">
        <f t="shared" si="479"/>
        <v>0.40655376699320955</v>
      </c>
      <c r="AB632" s="183">
        <f t="shared" si="481"/>
        <v>40.6554</v>
      </c>
      <c r="AC632" s="36">
        <v>623</v>
      </c>
      <c r="AD632" s="47" t="e">
        <f>VLOOKUP(B632,#REF!,3,FALSE)</f>
        <v>#REF!</v>
      </c>
      <c r="AE632" s="2" t="e">
        <f t="shared" si="480"/>
        <v>#REF!</v>
      </c>
    </row>
    <row r="633" spans="1:31" x14ac:dyDescent="0.2">
      <c r="A633" s="25">
        <v>44</v>
      </c>
      <c r="B633" s="51" t="s">
        <v>1112</v>
      </c>
      <c r="C633" s="52" t="s">
        <v>1113</v>
      </c>
      <c r="D633" s="53">
        <f>SUBTOTAL(9,D621:D632)</f>
        <v>20482</v>
      </c>
      <c r="E633" s="69"/>
      <c r="F633" s="55"/>
      <c r="G633" s="56"/>
      <c r="H633" s="55"/>
      <c r="I633" s="56"/>
      <c r="J633" s="57">
        <f>SUBTOTAL(9,J621:J632)</f>
        <v>3862633</v>
      </c>
      <c r="K633" s="58"/>
      <c r="L633" s="59"/>
      <c r="M633" s="58"/>
      <c r="N633" s="59"/>
      <c r="O633" s="57">
        <f>SUBTOTAL(9,O621:O632)</f>
        <v>4237807.2705300003</v>
      </c>
      <c r="P633" s="57"/>
      <c r="Q633" s="60"/>
      <c r="R633" s="57"/>
      <c r="S633" s="60"/>
      <c r="T633" s="57">
        <f>SUBTOTAL(9,T621:T632)</f>
        <v>4614869.4375999998</v>
      </c>
      <c r="U633" s="57">
        <f>SUBTOTAL(9,U621:U632)</f>
        <v>12715310</v>
      </c>
      <c r="V633" s="43"/>
      <c r="W633" s="61">
        <f t="shared" ref="W633:AB633" si="486">SUBTOTAL(9,W621:W632)</f>
        <v>12715310</v>
      </c>
      <c r="X633" s="62">
        <f t="shared" si="486"/>
        <v>1</v>
      </c>
      <c r="Y633" s="61">
        <f t="shared" si="486"/>
        <v>20482</v>
      </c>
      <c r="Z633" s="62">
        <f t="shared" si="486"/>
        <v>1</v>
      </c>
      <c r="AA633" s="63">
        <f t="shared" si="486"/>
        <v>1</v>
      </c>
      <c r="AB633" s="64">
        <f t="shared" si="486"/>
        <v>99.999799999999993</v>
      </c>
      <c r="AC633" s="36">
        <v>624</v>
      </c>
      <c r="AD633" s="47" t="e">
        <f>VLOOKUP(B633,#REF!,3,FALSE)</f>
        <v>#REF!</v>
      </c>
      <c r="AE633" s="2" t="e">
        <f t="shared" si="480"/>
        <v>#REF!</v>
      </c>
    </row>
    <row r="634" spans="1:31" ht="13.5" thickBot="1" x14ac:dyDescent="0.25">
      <c r="A634" s="25">
        <v>44</v>
      </c>
      <c r="B634" s="51"/>
      <c r="C634" s="52"/>
      <c r="D634" s="53" t="s">
        <v>54</v>
      </c>
      <c r="E634" s="54">
        <f>COUNTIF(E621:E632,"&gt;0.0")</f>
        <v>12</v>
      </c>
      <c r="F634" s="55"/>
      <c r="G634" s="56"/>
      <c r="H634" s="55"/>
      <c r="I634" s="56"/>
      <c r="J634" s="57"/>
      <c r="K634" s="58"/>
      <c r="L634" s="59"/>
      <c r="M634" s="58"/>
      <c r="N634" s="59"/>
      <c r="O634" s="57"/>
      <c r="P634" s="57"/>
      <c r="Q634" s="60"/>
      <c r="R634" s="57"/>
      <c r="S634" s="60"/>
      <c r="T634" s="57"/>
      <c r="U634" s="42"/>
      <c r="V634" s="43"/>
      <c r="W634" s="44"/>
      <c r="X634" s="45"/>
      <c r="Y634" s="44"/>
      <c r="Z634" s="45"/>
      <c r="AA634" s="46"/>
      <c r="AB634" s="183"/>
      <c r="AC634" s="36">
        <v>625</v>
      </c>
      <c r="AD634" s="47"/>
    </row>
    <row r="635" spans="1:31" ht="15.75" thickBot="1" x14ac:dyDescent="0.3">
      <c r="A635" s="25">
        <v>45</v>
      </c>
      <c r="B635" s="78" t="s">
        <v>1114</v>
      </c>
      <c r="C635" s="72"/>
      <c r="D635" s="28"/>
      <c r="E635" s="69"/>
      <c r="F635" s="42"/>
      <c r="G635" s="77"/>
      <c r="H635" s="42"/>
      <c r="I635" s="92"/>
      <c r="J635" s="42"/>
      <c r="K635" s="42"/>
      <c r="L635" s="77"/>
      <c r="M635" s="42"/>
      <c r="N635" s="92"/>
      <c r="O635" s="42"/>
      <c r="P635" s="42"/>
      <c r="Q635" s="77"/>
      <c r="R635" s="42"/>
      <c r="S635" s="92"/>
      <c r="T635" s="42"/>
      <c r="U635" s="42"/>
      <c r="V635" s="43"/>
      <c r="W635" s="33"/>
      <c r="X635" s="34"/>
      <c r="Y635" s="33"/>
      <c r="Z635" s="34"/>
      <c r="AA635" s="35"/>
      <c r="AB635" s="184">
        <v>100</v>
      </c>
      <c r="AC635" s="36">
        <v>626</v>
      </c>
      <c r="AD635" s="47"/>
    </row>
    <row r="636" spans="1:31" x14ac:dyDescent="0.2">
      <c r="A636" s="25">
        <v>45</v>
      </c>
      <c r="B636" s="38" t="s">
        <v>1115</v>
      </c>
      <c r="C636" s="72" t="s">
        <v>1116</v>
      </c>
      <c r="D636" s="28">
        <v>3888</v>
      </c>
      <c r="E636" s="69">
        <v>34335</v>
      </c>
      <c r="F636" s="42">
        <v>46673121</v>
      </c>
      <c r="G636" s="77">
        <v>14.87697</v>
      </c>
      <c r="H636" s="42">
        <v>643079</v>
      </c>
      <c r="I636" s="77">
        <v>3.0027400000000002</v>
      </c>
      <c r="J636" s="41">
        <f t="shared" ref="J636:J641" si="487">ROUND((+F636*G636+H636*I636)/1000,0)</f>
        <v>696286</v>
      </c>
      <c r="K636" s="42">
        <v>50446698</v>
      </c>
      <c r="L636" s="77">
        <v>8.0007599999999996</v>
      </c>
      <c r="M636" s="42">
        <v>693375</v>
      </c>
      <c r="N636" s="77">
        <v>3.00319</v>
      </c>
      <c r="O636" s="41">
        <f>ROUND((+K636*L636+M636*N636)/1000,0)</f>
        <v>405694</v>
      </c>
      <c r="P636" s="42">
        <v>52961997</v>
      </c>
      <c r="Q636" s="77">
        <v>16.47559</v>
      </c>
      <c r="R636" s="42">
        <v>856928</v>
      </c>
      <c r="S636" s="77">
        <v>3.0037500000000001</v>
      </c>
      <c r="T636" s="41">
        <f>ROUND((+P636*Q636+R636*S636)/1000,0)</f>
        <v>875154</v>
      </c>
      <c r="U636" s="42">
        <f t="shared" ref="U636:U642" si="488">ROUND(+T636+O636+J636,0)</f>
        <v>1977134</v>
      </c>
      <c r="V636" s="43" t="s">
        <v>37</v>
      </c>
      <c r="W636" s="44">
        <f t="shared" ref="W636:W642" si="489">IF(V636="yes",U636,"")</f>
        <v>1977134</v>
      </c>
      <c r="X636" s="45">
        <f t="shared" ref="X636:X642" si="490">IF(V636="yes",W636/W$643,0)</f>
        <v>0.22297318480889775</v>
      </c>
      <c r="Y636" s="44">
        <f t="shared" ref="Y636:Y642" si="491">IF(V636="yes",D636,"")</f>
        <v>3888</v>
      </c>
      <c r="Z636" s="45">
        <f t="shared" ref="Z636:Z642" si="492">IF(V636="yes",Y636/Y$643,0)</f>
        <v>0.41060302038230012</v>
      </c>
      <c r="AA636" s="46">
        <f t="shared" ref="AA636:AA642" si="493">(X636*0.25+Z636*0.75)</f>
        <v>0.36369556148894955</v>
      </c>
      <c r="AB636" s="183">
        <f>ROUND(+AA636*$AB$635,2)</f>
        <v>36.369999999999997</v>
      </c>
      <c r="AC636" s="36">
        <v>627</v>
      </c>
      <c r="AD636" s="47" t="e">
        <f>VLOOKUP(B636,#REF!,3,FALSE)</f>
        <v>#REF!</v>
      </c>
      <c r="AE636" s="2" t="e">
        <f t="shared" ref="AE636:AE643" si="494">EXACT(D636,AD636)</f>
        <v>#REF!</v>
      </c>
    </row>
    <row r="637" spans="1:31" x14ac:dyDescent="0.2">
      <c r="A637" s="25">
        <v>45</v>
      </c>
      <c r="B637" s="38" t="s">
        <v>1117</v>
      </c>
      <c r="C637" s="72" t="s">
        <v>1118</v>
      </c>
      <c r="D637" s="28">
        <v>505</v>
      </c>
      <c r="E637" s="69">
        <v>34516</v>
      </c>
      <c r="F637" s="42">
        <v>5536550</v>
      </c>
      <c r="G637" s="77">
        <v>8.1</v>
      </c>
      <c r="H637" s="42">
        <v>305514</v>
      </c>
      <c r="I637" s="77">
        <v>3.0037500000000001</v>
      </c>
      <c r="J637" s="41">
        <f t="shared" si="487"/>
        <v>45764</v>
      </c>
      <c r="K637" s="42">
        <v>6179590</v>
      </c>
      <c r="L637" s="77">
        <v>8.8929799999999997</v>
      </c>
      <c r="M637" s="42">
        <v>328810</v>
      </c>
      <c r="N637" s="77">
        <v>3.0037500000000001</v>
      </c>
      <c r="O637" s="41">
        <f>ROUND((+K637*L637+M637*N637)/1000,0)</f>
        <v>55943</v>
      </c>
      <c r="P637" s="42">
        <v>6328741</v>
      </c>
      <c r="Q637" s="77">
        <v>9.6608999999999998</v>
      </c>
      <c r="R637" s="42">
        <v>406515</v>
      </c>
      <c r="S637" s="77">
        <v>3.0035799999999999</v>
      </c>
      <c r="T637" s="41">
        <f>ROUND((+P637*Q637+R637*S637)/1000,0)</f>
        <v>62362</v>
      </c>
      <c r="U637" s="42">
        <f t="shared" si="488"/>
        <v>164069</v>
      </c>
      <c r="V637" s="43" t="s">
        <v>37</v>
      </c>
      <c r="W637" s="44">
        <f t="shared" si="489"/>
        <v>164069</v>
      </c>
      <c r="X637" s="45">
        <f t="shared" si="490"/>
        <v>1.8503038973792896E-2</v>
      </c>
      <c r="Y637" s="44">
        <f t="shared" si="491"/>
        <v>505</v>
      </c>
      <c r="Z637" s="45">
        <f t="shared" si="492"/>
        <v>5.3331925229696903E-2</v>
      </c>
      <c r="AA637" s="46">
        <f t="shared" si="493"/>
        <v>4.4624703665720904E-2</v>
      </c>
      <c r="AB637" s="183">
        <f t="shared" ref="AB637:AB642" si="495">ROUND(+AA637*$AB$635,2)</f>
        <v>4.46</v>
      </c>
      <c r="AC637" s="36">
        <v>628</v>
      </c>
      <c r="AD637" s="47" t="e">
        <f>VLOOKUP(B637,#REF!,3,FALSE)</f>
        <v>#REF!</v>
      </c>
      <c r="AE637" s="2" t="e">
        <f t="shared" si="494"/>
        <v>#REF!</v>
      </c>
    </row>
    <row r="638" spans="1:31" x14ac:dyDescent="0.2">
      <c r="A638" s="25">
        <v>45</v>
      </c>
      <c r="B638" s="38" t="s">
        <v>1119</v>
      </c>
      <c r="C638" s="72" t="s">
        <v>1120</v>
      </c>
      <c r="D638" s="49">
        <v>473</v>
      </c>
      <c r="E638" s="69">
        <v>34335</v>
      </c>
      <c r="F638" s="42">
        <v>5468564</v>
      </c>
      <c r="G638" s="77">
        <v>8.0035600000000002</v>
      </c>
      <c r="H638" s="42">
        <v>145056</v>
      </c>
      <c r="I638" s="77">
        <v>2.99884</v>
      </c>
      <c r="J638" s="41">
        <f t="shared" si="487"/>
        <v>44203</v>
      </c>
      <c r="K638" s="42">
        <v>5880585</v>
      </c>
      <c r="L638" s="77">
        <v>12.10933</v>
      </c>
      <c r="M638" s="42">
        <v>181188</v>
      </c>
      <c r="N638" s="77">
        <v>3.0024000000000002</v>
      </c>
      <c r="O638" s="41">
        <f>ROUND((+K638*L638+M638*N638)/1000,0)</f>
        <v>71754</v>
      </c>
      <c r="P638" s="42">
        <v>6135304</v>
      </c>
      <c r="Q638" s="77">
        <v>9.2305100000000007</v>
      </c>
      <c r="R638" s="42">
        <v>230823</v>
      </c>
      <c r="S638" s="77">
        <v>3.0023</v>
      </c>
      <c r="T638" s="41">
        <f>ROUND((+P638*Q638+R638*S638)/1000,0)</f>
        <v>57325</v>
      </c>
      <c r="U638" s="42">
        <f t="shared" si="488"/>
        <v>173282</v>
      </c>
      <c r="V638" s="43" t="s">
        <v>37</v>
      </c>
      <c r="W638" s="44">
        <f t="shared" si="489"/>
        <v>173282</v>
      </c>
      <c r="X638" s="45">
        <f t="shared" si="490"/>
        <v>1.9542043892854719E-2</v>
      </c>
      <c r="Y638" s="44">
        <f t="shared" si="491"/>
        <v>473</v>
      </c>
      <c r="Z638" s="45">
        <f t="shared" si="492"/>
        <v>4.9952476502270568E-2</v>
      </c>
      <c r="AA638" s="46">
        <f t="shared" si="493"/>
        <v>4.2349868349916601E-2</v>
      </c>
      <c r="AB638" s="183">
        <f t="shared" si="495"/>
        <v>4.2300000000000004</v>
      </c>
      <c r="AC638" s="36">
        <v>629</v>
      </c>
      <c r="AD638" s="47" t="e">
        <f>VLOOKUP(B638,#REF!,3,FALSE)</f>
        <v>#REF!</v>
      </c>
      <c r="AE638" s="2" t="e">
        <f t="shared" si="494"/>
        <v>#REF!</v>
      </c>
    </row>
    <row r="639" spans="1:31" x14ac:dyDescent="0.2">
      <c r="A639" s="25">
        <v>45</v>
      </c>
      <c r="B639" s="38" t="s">
        <v>1121</v>
      </c>
      <c r="C639" s="73" t="s">
        <v>1122</v>
      </c>
      <c r="D639" s="28">
        <v>319</v>
      </c>
      <c r="E639" s="69">
        <v>34700</v>
      </c>
      <c r="F639" s="42">
        <v>0</v>
      </c>
      <c r="G639" s="77">
        <v>11.51042</v>
      </c>
      <c r="H639" s="42">
        <v>0</v>
      </c>
      <c r="I639" s="77">
        <v>3.00379</v>
      </c>
      <c r="J639" s="41">
        <f t="shared" si="487"/>
        <v>0</v>
      </c>
      <c r="K639" s="42">
        <v>0</v>
      </c>
      <c r="L639" s="77">
        <v>11.35838</v>
      </c>
      <c r="M639" s="42">
        <v>0</v>
      </c>
      <c r="N639" s="77">
        <v>2.9861</v>
      </c>
      <c r="O639" s="41">
        <f>ROUND((+K639*L639+M639*N639)/1000,0)</f>
        <v>0</v>
      </c>
      <c r="P639" s="42">
        <v>0</v>
      </c>
      <c r="Q639" s="77">
        <v>11.822520000000001</v>
      </c>
      <c r="R639" s="42">
        <v>0</v>
      </c>
      <c r="S639" s="77">
        <v>3.0010500000000002</v>
      </c>
      <c r="T639" s="41">
        <f>ROUND((+P639*Q639+R639*S639)/1000,0)</f>
        <v>0</v>
      </c>
      <c r="U639" s="42">
        <f t="shared" si="488"/>
        <v>0</v>
      </c>
      <c r="V639" s="43" t="s">
        <v>37</v>
      </c>
      <c r="W639" s="44">
        <f t="shared" si="489"/>
        <v>0</v>
      </c>
      <c r="X639" s="45">
        <f t="shared" si="490"/>
        <v>0</v>
      </c>
      <c r="Y639" s="44">
        <f t="shared" si="491"/>
        <v>319</v>
      </c>
      <c r="Z639" s="45">
        <f t="shared" si="492"/>
        <v>3.3688879501531314E-2</v>
      </c>
      <c r="AA639" s="46">
        <f t="shared" si="493"/>
        <v>2.5266659626148484E-2</v>
      </c>
      <c r="AB639" s="183">
        <f t="shared" si="495"/>
        <v>2.5299999999999998</v>
      </c>
      <c r="AC639" s="36">
        <v>630</v>
      </c>
      <c r="AD639" s="47" t="e">
        <f>VLOOKUP(B639,#REF!,3,FALSE)</f>
        <v>#REF!</v>
      </c>
      <c r="AE639" s="2" t="e">
        <f t="shared" si="494"/>
        <v>#REF!</v>
      </c>
    </row>
    <row r="640" spans="1:31" x14ac:dyDescent="0.2">
      <c r="A640" s="25">
        <v>45</v>
      </c>
      <c r="B640" s="38" t="s">
        <v>1123</v>
      </c>
      <c r="C640" s="72" t="s">
        <v>1124</v>
      </c>
      <c r="D640" s="49">
        <v>139</v>
      </c>
      <c r="E640" s="69">
        <v>34335</v>
      </c>
      <c r="F640" s="42">
        <v>1766653</v>
      </c>
      <c r="G640" s="77">
        <v>7.9868499999999996</v>
      </c>
      <c r="H640" s="42">
        <v>342177</v>
      </c>
      <c r="I640" s="77">
        <v>3.0013700000000001</v>
      </c>
      <c r="J640" s="41">
        <f t="shared" si="487"/>
        <v>15137</v>
      </c>
      <c r="K640" s="42">
        <v>1941565</v>
      </c>
      <c r="L640" s="77">
        <v>16.776250000000001</v>
      </c>
      <c r="M640" s="42">
        <v>368275</v>
      </c>
      <c r="N640" s="77">
        <v>3.0026999999999999</v>
      </c>
      <c r="O640" s="41">
        <f>ROUND((+K640*L640+M640*N640)/1000,0)</f>
        <v>33678</v>
      </c>
      <c r="P640" s="42">
        <v>2010872</v>
      </c>
      <c r="Q640" s="77">
        <v>8.0039999999999996</v>
      </c>
      <c r="R640" s="42">
        <v>398389</v>
      </c>
      <c r="S640" s="77">
        <v>3.0021</v>
      </c>
      <c r="T640" s="41">
        <f>ROUND((+P640*Q640+R640*S640)/1000,0)</f>
        <v>17291</v>
      </c>
      <c r="U640" s="42">
        <f t="shared" si="488"/>
        <v>66106</v>
      </c>
      <c r="V640" s="43" t="s">
        <v>37</v>
      </c>
      <c r="W640" s="44">
        <f t="shared" si="489"/>
        <v>66106</v>
      </c>
      <c r="X640" s="45">
        <f t="shared" si="490"/>
        <v>7.4551676087594443E-3</v>
      </c>
      <c r="Y640" s="44">
        <f t="shared" si="491"/>
        <v>139</v>
      </c>
      <c r="Z640" s="45">
        <f t="shared" si="492"/>
        <v>1.4679480409758158E-2</v>
      </c>
      <c r="AA640" s="46">
        <f t="shared" si="493"/>
        <v>1.2873402209508479E-2</v>
      </c>
      <c r="AB640" s="183">
        <f t="shared" si="495"/>
        <v>1.29</v>
      </c>
      <c r="AC640" s="36">
        <v>631</v>
      </c>
      <c r="AD640" s="47" t="e">
        <f>VLOOKUP(B640,#REF!,3,FALSE)</f>
        <v>#REF!</v>
      </c>
      <c r="AE640" s="2" t="e">
        <f t="shared" si="494"/>
        <v>#REF!</v>
      </c>
    </row>
    <row r="641" spans="1:31" x14ac:dyDescent="0.2">
      <c r="A641" s="25">
        <v>45</v>
      </c>
      <c r="B641" s="38" t="s">
        <v>1125</v>
      </c>
      <c r="C641" s="73" t="s">
        <v>1126</v>
      </c>
      <c r="D641" s="28">
        <v>260</v>
      </c>
      <c r="E641" s="69">
        <v>34335</v>
      </c>
      <c r="F641" s="42">
        <v>2652236</v>
      </c>
      <c r="G641" s="77">
        <v>9.0833200000000005</v>
      </c>
      <c r="H641" s="42">
        <v>70890</v>
      </c>
      <c r="I641" s="77">
        <v>3.0037500000000001</v>
      </c>
      <c r="J641" s="41">
        <f t="shared" si="487"/>
        <v>24304</v>
      </c>
      <c r="K641" s="42">
        <v>2985155</v>
      </c>
      <c r="L641" s="77">
        <v>9.3072999999999997</v>
      </c>
      <c r="M641" s="42">
        <v>77367</v>
      </c>
      <c r="N641" s="77">
        <v>2.9986899999999999</v>
      </c>
      <c r="O641" s="41">
        <f>ROUND((+K641*L641+M641*N641)/1000,5)</f>
        <v>28015.732779999998</v>
      </c>
      <c r="P641" s="42">
        <v>3143212</v>
      </c>
      <c r="Q641" s="77">
        <v>9.4377999999999993</v>
      </c>
      <c r="R641" s="42">
        <v>80500</v>
      </c>
      <c r="S641" s="77">
        <v>3</v>
      </c>
      <c r="T641" s="41">
        <f>ROUND((+P641*Q641+R641*S641)/1000,5)</f>
        <v>29906.50621</v>
      </c>
      <c r="U641" s="42">
        <f t="shared" si="488"/>
        <v>82226</v>
      </c>
      <c r="V641" s="43" t="s">
        <v>37</v>
      </c>
      <c r="W641" s="44">
        <f t="shared" si="489"/>
        <v>82226</v>
      </c>
      <c r="X641" s="45">
        <f t="shared" si="490"/>
        <v>9.2731160832277559E-3</v>
      </c>
      <c r="Y641" s="44">
        <f t="shared" si="491"/>
        <v>260</v>
      </c>
      <c r="Z641" s="45">
        <f t="shared" si="492"/>
        <v>2.7458020910339002E-2</v>
      </c>
      <c r="AA641" s="46">
        <f t="shared" si="493"/>
        <v>2.2911794703561191E-2</v>
      </c>
      <c r="AB641" s="183">
        <f t="shared" si="495"/>
        <v>2.29</v>
      </c>
      <c r="AC641" s="36">
        <v>632</v>
      </c>
      <c r="AD641" s="47" t="e">
        <f>VLOOKUP(B641,#REF!,3,FALSE)</f>
        <v>#REF!</v>
      </c>
      <c r="AE641" s="2" t="e">
        <f t="shared" si="494"/>
        <v>#REF!</v>
      </c>
    </row>
    <row r="642" spans="1:31" x14ac:dyDescent="0.2">
      <c r="A642" s="25">
        <v>45</v>
      </c>
      <c r="B642" s="38" t="s">
        <v>1127</v>
      </c>
      <c r="C642" s="39" t="s">
        <v>51</v>
      </c>
      <c r="D642" s="28">
        <v>3885</v>
      </c>
      <c r="E642" s="69">
        <v>34516</v>
      </c>
      <c r="F642" s="30"/>
      <c r="G642" s="77"/>
      <c r="H642" s="42"/>
      <c r="I642" s="77"/>
      <c r="J642" s="42">
        <v>1937599</v>
      </c>
      <c r="K642" s="42"/>
      <c r="L642" s="77"/>
      <c r="M642" s="42"/>
      <c r="N642" s="77"/>
      <c r="O642" s="42">
        <v>2188682</v>
      </c>
      <c r="P642" s="42"/>
      <c r="Q642" s="77"/>
      <c r="R642" s="42"/>
      <c r="S642" s="77"/>
      <c r="T642" s="42">
        <v>2278040</v>
      </c>
      <c r="U642" s="42">
        <f t="shared" si="488"/>
        <v>6404321</v>
      </c>
      <c r="V642" s="43" t="s">
        <v>37</v>
      </c>
      <c r="W642" s="44">
        <f t="shared" si="489"/>
        <v>6404321</v>
      </c>
      <c r="X642" s="45">
        <f t="shared" si="490"/>
        <v>0.72225344863246743</v>
      </c>
      <c r="Y642" s="44">
        <f t="shared" si="491"/>
        <v>3885</v>
      </c>
      <c r="Z642" s="45">
        <f t="shared" si="492"/>
        <v>0.41028619706410391</v>
      </c>
      <c r="AA642" s="46">
        <f t="shared" si="493"/>
        <v>0.4882780099561948</v>
      </c>
      <c r="AB642" s="183">
        <f t="shared" si="495"/>
        <v>48.83</v>
      </c>
      <c r="AC642" s="36">
        <v>633</v>
      </c>
      <c r="AD642" s="47" t="e">
        <f>VLOOKUP(B642,#REF!,3,FALSE)</f>
        <v>#REF!</v>
      </c>
      <c r="AE642" s="2" t="e">
        <f t="shared" si="494"/>
        <v>#REF!</v>
      </c>
    </row>
    <row r="643" spans="1:31" x14ac:dyDescent="0.2">
      <c r="A643" s="25">
        <v>45</v>
      </c>
      <c r="B643" s="51" t="s">
        <v>1128</v>
      </c>
      <c r="C643" s="52" t="s">
        <v>1129</v>
      </c>
      <c r="D643" s="53">
        <f>SUBTOTAL(9,D636:D642)</f>
        <v>9469</v>
      </c>
      <c r="E643" s="69"/>
      <c r="F643" s="55"/>
      <c r="G643" s="56"/>
      <c r="H643" s="55"/>
      <c r="I643" s="56"/>
      <c r="J643" s="57">
        <f>SUBTOTAL(9,J636:J642)</f>
        <v>2763293</v>
      </c>
      <c r="K643" s="58"/>
      <c r="L643" s="59"/>
      <c r="M643" s="58"/>
      <c r="N643" s="59"/>
      <c r="O643" s="57">
        <f>SUBTOTAL(9,O636:O642)</f>
        <v>2783766.7327800002</v>
      </c>
      <c r="P643" s="57"/>
      <c r="Q643" s="60"/>
      <c r="R643" s="57"/>
      <c r="S643" s="60"/>
      <c r="T643" s="57">
        <f>SUBTOTAL(9,T636:T642)</f>
        <v>3320078.5062100003</v>
      </c>
      <c r="U643" s="57">
        <f>SUBTOTAL(9,U636:U642)</f>
        <v>8867138</v>
      </c>
      <c r="V643" s="43"/>
      <c r="W643" s="61">
        <f t="shared" ref="W643:AB643" si="496">SUBTOTAL(9,W636:W642)</f>
        <v>8867138</v>
      </c>
      <c r="X643" s="62">
        <f t="shared" si="496"/>
        <v>1</v>
      </c>
      <c r="Y643" s="61">
        <f t="shared" si="496"/>
        <v>9469</v>
      </c>
      <c r="Z643" s="62">
        <f t="shared" si="496"/>
        <v>1</v>
      </c>
      <c r="AA643" s="63">
        <f t="shared" si="496"/>
        <v>1</v>
      </c>
      <c r="AB643" s="64">
        <f t="shared" si="496"/>
        <v>100</v>
      </c>
      <c r="AC643" s="36">
        <v>634</v>
      </c>
      <c r="AD643" s="47" t="e">
        <f>VLOOKUP(B643,#REF!,3,FALSE)</f>
        <v>#REF!</v>
      </c>
      <c r="AE643" s="2" t="e">
        <f t="shared" si="494"/>
        <v>#REF!</v>
      </c>
    </row>
    <row r="644" spans="1:31" ht="13.5" thickBot="1" x14ac:dyDescent="0.25">
      <c r="A644" s="25">
        <v>45</v>
      </c>
      <c r="B644" s="51"/>
      <c r="C644" s="52"/>
      <c r="D644" s="53" t="s">
        <v>54</v>
      </c>
      <c r="E644" s="54">
        <f>COUNTIF(E636:E642,"&gt;0.0")</f>
        <v>7</v>
      </c>
      <c r="F644" s="55"/>
      <c r="G644" s="56"/>
      <c r="H644" s="55"/>
      <c r="I644" s="56"/>
      <c r="J644" s="57"/>
      <c r="K644" s="58"/>
      <c r="L644" s="59"/>
      <c r="M644" s="58"/>
      <c r="N644" s="59"/>
      <c r="O644" s="57"/>
      <c r="P644" s="57"/>
      <c r="Q644" s="60"/>
      <c r="R644" s="57"/>
      <c r="S644" s="60"/>
      <c r="T644" s="57"/>
      <c r="U644" s="42"/>
      <c r="V644" s="43"/>
      <c r="W644" s="44"/>
      <c r="X644" s="45"/>
      <c r="Y644" s="44"/>
      <c r="Z644" s="45"/>
      <c r="AA644" s="46"/>
      <c r="AB644" s="183"/>
      <c r="AC644" s="36">
        <v>635</v>
      </c>
      <c r="AD644" s="47"/>
    </row>
    <row r="645" spans="1:31" ht="15.75" thickBot="1" x14ac:dyDescent="0.3">
      <c r="A645" s="25">
        <v>46</v>
      </c>
      <c r="B645" s="78" t="s">
        <v>1130</v>
      </c>
      <c r="C645" s="72"/>
      <c r="D645" s="28"/>
      <c r="E645" s="69"/>
      <c r="F645" s="42"/>
      <c r="G645" s="77"/>
      <c r="H645" s="42"/>
      <c r="I645" s="77"/>
      <c r="J645" s="42"/>
      <c r="K645" s="42"/>
      <c r="L645" s="77"/>
      <c r="M645" s="42"/>
      <c r="N645" s="77"/>
      <c r="O645" s="42"/>
      <c r="P645" s="42"/>
      <c r="Q645" s="77"/>
      <c r="R645" s="42"/>
      <c r="S645" s="77"/>
      <c r="T645" s="42"/>
      <c r="U645" s="42"/>
      <c r="V645" s="43"/>
      <c r="W645" s="33"/>
      <c r="X645" s="34"/>
      <c r="Y645" s="33"/>
      <c r="Z645" s="34"/>
      <c r="AA645" s="35"/>
      <c r="AB645" s="184">
        <v>100</v>
      </c>
      <c r="AC645" s="36">
        <v>636</v>
      </c>
      <c r="AD645" s="47"/>
    </row>
    <row r="646" spans="1:31" x14ac:dyDescent="0.2">
      <c r="A646" s="25">
        <v>46</v>
      </c>
      <c r="B646" s="38" t="s">
        <v>1131</v>
      </c>
      <c r="C646" s="72" t="s">
        <v>1132</v>
      </c>
      <c r="D646" s="28">
        <v>4792</v>
      </c>
      <c r="E646" s="69">
        <v>37438</v>
      </c>
      <c r="F646" s="42">
        <v>76282714</v>
      </c>
      <c r="G646" s="77">
        <v>10.525510000000001</v>
      </c>
      <c r="H646" s="42">
        <v>815904</v>
      </c>
      <c r="I646" s="77">
        <v>3.0037500000000001</v>
      </c>
      <c r="J646" s="41">
        <f t="shared" ref="J646:J658" si="497">ROUND((+F646*G646+H646*I646)/1000,0)</f>
        <v>805365</v>
      </c>
      <c r="K646" s="42">
        <v>78067516</v>
      </c>
      <c r="L646" s="77">
        <v>10.82047</v>
      </c>
      <c r="M646" s="42">
        <v>905668</v>
      </c>
      <c r="N646" s="77">
        <v>3.0037500000000001</v>
      </c>
      <c r="O646" s="41">
        <f t="shared" ref="O646:O658" si="498">ROUND((+K646*L646+M646*N646)/1000,0)</f>
        <v>847448</v>
      </c>
      <c r="P646" s="42">
        <v>81738358</v>
      </c>
      <c r="Q646" s="77">
        <v>10.98265</v>
      </c>
      <c r="R646" s="42">
        <v>940974</v>
      </c>
      <c r="S646" s="77">
        <v>3.0037500000000001</v>
      </c>
      <c r="T646" s="41">
        <f t="shared" ref="T646:T658" si="499">ROUND((+P646*Q646+R646*S646)/1000,0)</f>
        <v>900530</v>
      </c>
      <c r="U646" s="42">
        <f t="shared" ref="U646:U659" si="500">ROUND(+T646+O646+J646,0)</f>
        <v>2553343</v>
      </c>
      <c r="V646" s="43" t="s">
        <v>37</v>
      </c>
      <c r="W646" s="44">
        <f t="shared" ref="W646:W659" si="501">IF(V646="yes",U646,"")</f>
        <v>2553343</v>
      </c>
      <c r="X646" s="45">
        <f t="shared" ref="X646:X659" si="502">IF(V646="yes",W646/W$660,0)</f>
        <v>0.23414207718021135</v>
      </c>
      <c r="Y646" s="44">
        <f t="shared" ref="Y646:Y659" si="503">IF(V646="yes",D646,"")</f>
        <v>4792</v>
      </c>
      <c r="Z646" s="45">
        <f t="shared" ref="Z646:Z659" si="504">IF(V646="yes",Y646/Y$660,0)</f>
        <v>0.49932270501198289</v>
      </c>
      <c r="AA646" s="46">
        <f t="shared" ref="AA646:AA659" si="505">(X646*0.25+Z646*0.75)</f>
        <v>0.43302754805404003</v>
      </c>
      <c r="AB646" s="183">
        <f>ROUND(+AA646*$AB$645,4)</f>
        <v>43.302799999999998</v>
      </c>
      <c r="AC646" s="36">
        <v>637</v>
      </c>
      <c r="AD646" s="47" t="e">
        <f>VLOOKUP(B646,#REF!,3,FALSE)</f>
        <v>#REF!</v>
      </c>
      <c r="AE646" s="2" t="e">
        <f t="shared" ref="AE646:AE660" si="506">EXACT(D646,AD646)</f>
        <v>#REF!</v>
      </c>
    </row>
    <row r="647" spans="1:31" x14ac:dyDescent="0.2">
      <c r="A647" s="25">
        <v>46</v>
      </c>
      <c r="B647" s="38" t="s">
        <v>1133</v>
      </c>
      <c r="C647" s="72" t="s">
        <v>1134</v>
      </c>
      <c r="D647" s="28">
        <v>759</v>
      </c>
      <c r="E647" s="69">
        <v>37438</v>
      </c>
      <c r="F647" s="42">
        <v>10729027</v>
      </c>
      <c r="G647" s="77">
        <v>8.6767400000000006</v>
      </c>
      <c r="H647" s="42">
        <v>87399</v>
      </c>
      <c r="I647" s="77">
        <v>2.9977399999999998</v>
      </c>
      <c r="J647" s="41">
        <f t="shared" si="497"/>
        <v>93355</v>
      </c>
      <c r="K647" s="42">
        <v>11217648</v>
      </c>
      <c r="L647" s="77">
        <v>8.6315799999999996</v>
      </c>
      <c r="M647" s="42">
        <v>94542</v>
      </c>
      <c r="N647" s="77">
        <v>3.0037500000000001</v>
      </c>
      <c r="O647" s="41">
        <f t="shared" si="498"/>
        <v>97110</v>
      </c>
      <c r="P647" s="42">
        <v>11729841</v>
      </c>
      <c r="Q647" s="77">
        <v>8.5879200000000004</v>
      </c>
      <c r="R647" s="42">
        <v>98244</v>
      </c>
      <c r="S647" s="77">
        <v>3.0027300000000001</v>
      </c>
      <c r="T647" s="41">
        <f t="shared" si="499"/>
        <v>101030</v>
      </c>
      <c r="U647" s="42">
        <f t="shared" si="500"/>
        <v>291495</v>
      </c>
      <c r="V647" s="43" t="s">
        <v>37</v>
      </c>
      <c r="W647" s="44">
        <f t="shared" si="501"/>
        <v>291495</v>
      </c>
      <c r="X647" s="45">
        <f t="shared" si="502"/>
        <v>2.6730151330097721E-2</v>
      </c>
      <c r="Y647" s="44">
        <f t="shared" si="503"/>
        <v>759</v>
      </c>
      <c r="Z647" s="45">
        <f t="shared" si="504"/>
        <v>7.9087214754610821E-2</v>
      </c>
      <c r="AA647" s="46">
        <f t="shared" si="505"/>
        <v>6.5997948898482539E-2</v>
      </c>
      <c r="AB647" s="183">
        <f t="shared" ref="AB647:AB659" si="507">ROUND(+AA647*$AB$645,4)</f>
        <v>6.5998000000000001</v>
      </c>
      <c r="AC647" s="36">
        <v>638</v>
      </c>
      <c r="AD647" s="47" t="e">
        <f>VLOOKUP(B647,#REF!,3,FALSE)</f>
        <v>#REF!</v>
      </c>
      <c r="AE647" s="2" t="e">
        <f t="shared" si="506"/>
        <v>#REF!</v>
      </c>
    </row>
    <row r="648" spans="1:31" x14ac:dyDescent="0.2">
      <c r="A648" s="25">
        <v>46</v>
      </c>
      <c r="B648" s="38" t="s">
        <v>1135</v>
      </c>
      <c r="C648" s="73" t="s">
        <v>1136</v>
      </c>
      <c r="D648" s="28">
        <v>270</v>
      </c>
      <c r="E648" s="69">
        <v>37073</v>
      </c>
      <c r="F648" s="42">
        <v>5532052</v>
      </c>
      <c r="G648" s="77">
        <v>10.801880000000001</v>
      </c>
      <c r="H648" s="42">
        <v>533582</v>
      </c>
      <c r="I648" s="77">
        <v>3.0037500000000001</v>
      </c>
      <c r="J648" s="41">
        <f t="shared" si="497"/>
        <v>61359</v>
      </c>
      <c r="K648" s="42">
        <v>5492616</v>
      </c>
      <c r="L648" s="77">
        <v>10.889379999999999</v>
      </c>
      <c r="M648" s="42">
        <v>563908</v>
      </c>
      <c r="N648" s="77">
        <v>3.0037500000000001</v>
      </c>
      <c r="O648" s="41">
        <f t="shared" si="498"/>
        <v>61505</v>
      </c>
      <c r="P648" s="42">
        <v>5757464</v>
      </c>
      <c r="Q648" s="77">
        <v>9.7145200000000003</v>
      </c>
      <c r="R648" s="42">
        <v>587516</v>
      </c>
      <c r="S648" s="77">
        <v>3.0024700000000002</v>
      </c>
      <c r="T648" s="41">
        <f t="shared" si="499"/>
        <v>57695</v>
      </c>
      <c r="U648" s="42">
        <f t="shared" si="500"/>
        <v>180559</v>
      </c>
      <c r="V648" s="43" t="s">
        <v>37</v>
      </c>
      <c r="W648" s="44">
        <f t="shared" si="501"/>
        <v>180559</v>
      </c>
      <c r="X648" s="45">
        <f t="shared" si="502"/>
        <v>1.6557297360198682E-2</v>
      </c>
      <c r="Y648" s="44">
        <f t="shared" si="503"/>
        <v>270</v>
      </c>
      <c r="Z648" s="45">
        <f t="shared" si="504"/>
        <v>2.8133791809940606E-2</v>
      </c>
      <c r="AA648" s="46">
        <f t="shared" si="505"/>
        <v>2.5239668197505123E-2</v>
      </c>
      <c r="AB648" s="183">
        <f t="shared" si="507"/>
        <v>2.524</v>
      </c>
      <c r="AC648" s="36">
        <v>639</v>
      </c>
      <c r="AD648" s="47" t="e">
        <f>VLOOKUP(B648,#REF!,3,FALSE)</f>
        <v>#REF!</v>
      </c>
      <c r="AE648" s="2" t="e">
        <f t="shared" si="506"/>
        <v>#REF!</v>
      </c>
    </row>
    <row r="649" spans="1:31" x14ac:dyDescent="0.2">
      <c r="A649" s="25">
        <v>46</v>
      </c>
      <c r="B649" s="38" t="s">
        <v>1137</v>
      </c>
      <c r="C649" s="72" t="s">
        <v>1138</v>
      </c>
      <c r="D649" s="28">
        <v>381</v>
      </c>
      <c r="E649" s="69">
        <v>37073</v>
      </c>
      <c r="F649" s="42">
        <v>5133939</v>
      </c>
      <c r="G649" s="77">
        <v>12.06596</v>
      </c>
      <c r="H649" s="42">
        <v>123154</v>
      </c>
      <c r="I649" s="77">
        <v>2.9962499999999999</v>
      </c>
      <c r="J649" s="41">
        <f t="shared" si="497"/>
        <v>62315</v>
      </c>
      <c r="K649" s="42">
        <v>5201502</v>
      </c>
      <c r="L649" s="77">
        <v>11.9808</v>
      </c>
      <c r="M649" s="42">
        <v>136892</v>
      </c>
      <c r="N649" s="77">
        <v>2.9950600000000001</v>
      </c>
      <c r="O649" s="41">
        <f t="shared" si="498"/>
        <v>62728</v>
      </c>
      <c r="P649" s="42">
        <v>5572477</v>
      </c>
      <c r="Q649" s="77">
        <v>11.5875</v>
      </c>
      <c r="R649" s="42">
        <v>143447</v>
      </c>
      <c r="S649" s="77">
        <v>2.0913599999999999</v>
      </c>
      <c r="T649" s="41">
        <f t="shared" si="499"/>
        <v>64871</v>
      </c>
      <c r="U649" s="42">
        <f t="shared" si="500"/>
        <v>189914</v>
      </c>
      <c r="V649" s="43" t="s">
        <v>37</v>
      </c>
      <c r="W649" s="44">
        <f t="shared" si="501"/>
        <v>189914</v>
      </c>
      <c r="X649" s="45">
        <f t="shared" si="502"/>
        <v>1.7415152780336469E-2</v>
      </c>
      <c r="Y649" s="44">
        <f t="shared" si="503"/>
        <v>381</v>
      </c>
      <c r="Z649" s="45">
        <f t="shared" si="504"/>
        <v>3.969990622069397E-2</v>
      </c>
      <c r="AA649" s="46">
        <f t="shared" si="505"/>
        <v>3.4128717860604597E-2</v>
      </c>
      <c r="AB649" s="183">
        <f t="shared" si="507"/>
        <v>3.4129</v>
      </c>
      <c r="AC649" s="36">
        <v>640</v>
      </c>
      <c r="AD649" s="47" t="e">
        <f>VLOOKUP(B649,#REF!,3,FALSE)</f>
        <v>#REF!</v>
      </c>
      <c r="AE649" s="2" t="e">
        <f t="shared" si="506"/>
        <v>#REF!</v>
      </c>
    </row>
    <row r="650" spans="1:31" x14ac:dyDescent="0.2">
      <c r="A650" s="25">
        <v>46</v>
      </c>
      <c r="B650" s="38" t="s">
        <v>1139</v>
      </c>
      <c r="C650" s="73" t="s">
        <v>1140</v>
      </c>
      <c r="D650" s="28">
        <v>30</v>
      </c>
      <c r="E650" s="69">
        <v>44743</v>
      </c>
      <c r="F650" s="42">
        <v>0</v>
      </c>
      <c r="G650" s="77">
        <v>0</v>
      </c>
      <c r="H650" s="42">
        <v>0</v>
      </c>
      <c r="I650" s="77">
        <v>0</v>
      </c>
      <c r="J650" s="41">
        <f t="shared" si="497"/>
        <v>0</v>
      </c>
      <c r="K650" s="42">
        <v>0</v>
      </c>
      <c r="L650" s="77">
        <v>0</v>
      </c>
      <c r="M650" s="42">
        <v>0</v>
      </c>
      <c r="N650" s="77">
        <v>0</v>
      </c>
      <c r="O650" s="41">
        <f t="shared" si="498"/>
        <v>0</v>
      </c>
      <c r="P650" s="42">
        <v>0</v>
      </c>
      <c r="Q650" s="77">
        <v>0</v>
      </c>
      <c r="R650" s="42">
        <v>0</v>
      </c>
      <c r="S650" s="77">
        <v>0</v>
      </c>
      <c r="T650" s="41">
        <f t="shared" si="499"/>
        <v>0</v>
      </c>
      <c r="U650" s="42">
        <f t="shared" si="500"/>
        <v>0</v>
      </c>
      <c r="V650" s="43" t="s">
        <v>37</v>
      </c>
      <c r="W650" s="44">
        <f t="shared" si="501"/>
        <v>0</v>
      </c>
      <c r="X650" s="45">
        <f t="shared" si="502"/>
        <v>0</v>
      </c>
      <c r="Y650" s="44">
        <f t="shared" si="503"/>
        <v>30</v>
      </c>
      <c r="Z650" s="45">
        <f t="shared" si="504"/>
        <v>3.1259768677711786E-3</v>
      </c>
      <c r="AA650" s="46">
        <f t="shared" si="505"/>
        <v>2.344482650828384E-3</v>
      </c>
      <c r="AB650" s="183">
        <f t="shared" si="507"/>
        <v>0.2344</v>
      </c>
      <c r="AC650" s="36">
        <v>641</v>
      </c>
      <c r="AD650" s="47" t="e">
        <f>VLOOKUP(B650,#REF!,3,FALSE)</f>
        <v>#REF!</v>
      </c>
      <c r="AE650" s="2" t="e">
        <f t="shared" si="506"/>
        <v>#REF!</v>
      </c>
    </row>
    <row r="651" spans="1:31" x14ac:dyDescent="0.2">
      <c r="A651" s="25">
        <v>46</v>
      </c>
      <c r="B651" s="38" t="s">
        <v>1141</v>
      </c>
      <c r="C651" s="72" t="s">
        <v>1142</v>
      </c>
      <c r="D651" s="49">
        <v>302</v>
      </c>
      <c r="E651" s="69">
        <v>37073</v>
      </c>
      <c r="F651" s="42">
        <v>4066835</v>
      </c>
      <c r="G651" s="77">
        <v>9.26675</v>
      </c>
      <c r="H651" s="42">
        <v>128923</v>
      </c>
      <c r="I651" s="77">
        <v>2.9862799999999998</v>
      </c>
      <c r="J651" s="41">
        <f t="shared" si="497"/>
        <v>38071</v>
      </c>
      <c r="K651" s="42">
        <v>4387529</v>
      </c>
      <c r="L651" s="77">
        <v>9.1267800000000001</v>
      </c>
      <c r="M651" s="42">
        <v>131691</v>
      </c>
      <c r="N651" s="77">
        <v>2.9994499999999999</v>
      </c>
      <c r="O651" s="41">
        <f t="shared" si="498"/>
        <v>40439</v>
      </c>
      <c r="P651" s="42">
        <v>4648026</v>
      </c>
      <c r="Q651" s="77">
        <v>9.3312799999999996</v>
      </c>
      <c r="R651" s="42">
        <v>137023</v>
      </c>
      <c r="S651" s="77">
        <v>2.9994999999999998</v>
      </c>
      <c r="T651" s="41">
        <f t="shared" si="499"/>
        <v>43783</v>
      </c>
      <c r="U651" s="42">
        <f t="shared" si="500"/>
        <v>122293</v>
      </c>
      <c r="V651" s="43" t="s">
        <v>37</v>
      </c>
      <c r="W651" s="44">
        <f t="shared" si="501"/>
        <v>122293</v>
      </c>
      <c r="X651" s="45">
        <f t="shared" si="502"/>
        <v>1.1214293200952472E-2</v>
      </c>
      <c r="Y651" s="44">
        <f t="shared" si="503"/>
        <v>302</v>
      </c>
      <c r="Z651" s="45">
        <f t="shared" si="504"/>
        <v>3.1468167135563198E-2</v>
      </c>
      <c r="AA651" s="46">
        <f t="shared" si="505"/>
        <v>2.6404698651910519E-2</v>
      </c>
      <c r="AB651" s="183">
        <f t="shared" si="507"/>
        <v>2.6404999999999998</v>
      </c>
      <c r="AC651" s="36">
        <v>642</v>
      </c>
      <c r="AD651" s="47" t="e">
        <f>VLOOKUP(B651,#REF!,3,FALSE)</f>
        <v>#REF!</v>
      </c>
      <c r="AE651" s="2" t="e">
        <f t="shared" si="506"/>
        <v>#REF!</v>
      </c>
    </row>
    <row r="652" spans="1:31" x14ac:dyDescent="0.2">
      <c r="A652" s="25">
        <v>46</v>
      </c>
      <c r="B652" s="38" t="s">
        <v>1143</v>
      </c>
      <c r="C652" s="72" t="s">
        <v>1144</v>
      </c>
      <c r="D652" s="28">
        <v>75</v>
      </c>
      <c r="E652" s="69">
        <v>37073</v>
      </c>
      <c r="F652" s="42">
        <v>1633563</v>
      </c>
      <c r="G652" s="77">
        <v>8.1</v>
      </c>
      <c r="H652" s="42">
        <v>89230</v>
      </c>
      <c r="I652" s="77">
        <v>0</v>
      </c>
      <c r="J652" s="41">
        <f t="shared" si="497"/>
        <v>13232</v>
      </c>
      <c r="K652" s="42">
        <v>1681605</v>
      </c>
      <c r="L652" s="77">
        <v>6.0567099999999998</v>
      </c>
      <c r="M652" s="42">
        <v>118583</v>
      </c>
      <c r="N652" s="77">
        <v>0</v>
      </c>
      <c r="O652" s="41">
        <f t="shared" si="498"/>
        <v>10185</v>
      </c>
      <c r="P652" s="42">
        <v>1744898</v>
      </c>
      <c r="Q652" s="77">
        <v>6.2708500000000003</v>
      </c>
      <c r="R652" s="42">
        <v>123389</v>
      </c>
      <c r="S652" s="77">
        <v>0</v>
      </c>
      <c r="T652" s="41">
        <f t="shared" si="499"/>
        <v>10942</v>
      </c>
      <c r="U652" s="42">
        <f t="shared" si="500"/>
        <v>34359</v>
      </c>
      <c r="V652" s="43" t="s">
        <v>37</v>
      </c>
      <c r="W652" s="44">
        <f t="shared" si="501"/>
        <v>34359</v>
      </c>
      <c r="X652" s="45">
        <f t="shared" si="502"/>
        <v>3.1507273522730327E-3</v>
      </c>
      <c r="Y652" s="44">
        <f t="shared" si="503"/>
        <v>75</v>
      </c>
      <c r="Z652" s="45">
        <f t="shared" si="504"/>
        <v>7.8149421694279457E-3</v>
      </c>
      <c r="AA652" s="46">
        <f t="shared" si="505"/>
        <v>6.6488884651392174E-3</v>
      </c>
      <c r="AB652" s="183">
        <f t="shared" si="507"/>
        <v>0.66490000000000005</v>
      </c>
      <c r="AC652" s="36">
        <v>643</v>
      </c>
      <c r="AD652" s="47" t="e">
        <f>VLOOKUP(B652,#REF!,3,FALSE)</f>
        <v>#REF!</v>
      </c>
      <c r="AE652" s="2" t="e">
        <f t="shared" si="506"/>
        <v>#REF!</v>
      </c>
    </row>
    <row r="653" spans="1:31" x14ac:dyDescent="0.2">
      <c r="A653" s="25">
        <v>46</v>
      </c>
      <c r="B653" s="38" t="s">
        <v>1145</v>
      </c>
      <c r="C653" s="72" t="s">
        <v>1146</v>
      </c>
      <c r="D653" s="28">
        <v>57</v>
      </c>
      <c r="E653" s="69">
        <v>37073</v>
      </c>
      <c r="F653" s="42">
        <v>2034564</v>
      </c>
      <c r="G653" s="77">
        <v>6.7002100000000002</v>
      </c>
      <c r="H653" s="42">
        <v>176265</v>
      </c>
      <c r="I653" s="77">
        <v>2.2693099999999999</v>
      </c>
      <c r="J653" s="41">
        <f t="shared" si="497"/>
        <v>14032</v>
      </c>
      <c r="K653" s="42">
        <v>2006670</v>
      </c>
      <c r="L653" s="77">
        <v>5.4802200000000001</v>
      </c>
      <c r="M653" s="42">
        <v>193494</v>
      </c>
      <c r="N653" s="77">
        <v>0</v>
      </c>
      <c r="O653" s="41">
        <f t="shared" si="498"/>
        <v>10997</v>
      </c>
      <c r="P653" s="42">
        <v>2091128</v>
      </c>
      <c r="Q653" s="77">
        <v>3.4192</v>
      </c>
      <c r="R653" s="42">
        <v>201321</v>
      </c>
      <c r="S653" s="77">
        <v>0</v>
      </c>
      <c r="T653" s="41">
        <f t="shared" si="499"/>
        <v>7150</v>
      </c>
      <c r="U653" s="42">
        <f t="shared" si="500"/>
        <v>32179</v>
      </c>
      <c r="V653" s="43" t="s">
        <v>37</v>
      </c>
      <c r="W653" s="44">
        <f t="shared" si="501"/>
        <v>32179</v>
      </c>
      <c r="X653" s="45">
        <f t="shared" si="502"/>
        <v>2.9508209048224312E-3</v>
      </c>
      <c r="Y653" s="44">
        <f t="shared" si="503"/>
        <v>57</v>
      </c>
      <c r="Z653" s="45">
        <f t="shared" si="504"/>
        <v>5.939356048765239E-3</v>
      </c>
      <c r="AA653" s="46">
        <f t="shared" si="505"/>
        <v>5.1922222627795375E-3</v>
      </c>
      <c r="AB653" s="183">
        <f t="shared" si="507"/>
        <v>0.51919999999999999</v>
      </c>
      <c r="AC653" s="36">
        <v>644</v>
      </c>
      <c r="AD653" s="47" t="e">
        <f>VLOOKUP(B653,#REF!,3,FALSE)</f>
        <v>#REF!</v>
      </c>
      <c r="AE653" s="2" t="e">
        <f t="shared" si="506"/>
        <v>#REF!</v>
      </c>
    </row>
    <row r="654" spans="1:31" x14ac:dyDescent="0.2">
      <c r="A654" s="25">
        <v>46</v>
      </c>
      <c r="B654" s="38" t="s">
        <v>1147</v>
      </c>
      <c r="C654" s="72" t="s">
        <v>1148</v>
      </c>
      <c r="D654" s="28">
        <v>40</v>
      </c>
      <c r="E654" s="69">
        <v>37073</v>
      </c>
      <c r="F654" s="42">
        <v>1324167</v>
      </c>
      <c r="G654" s="77">
        <v>8.0865899999999993</v>
      </c>
      <c r="H654" s="42">
        <v>181872</v>
      </c>
      <c r="I654" s="77">
        <v>0.13195999999999999</v>
      </c>
      <c r="J654" s="41">
        <f t="shared" si="497"/>
        <v>10732</v>
      </c>
      <c r="K654" s="42">
        <v>1319330</v>
      </c>
      <c r="L654" s="77">
        <v>8.0959199999999996</v>
      </c>
      <c r="M654" s="42">
        <v>203113</v>
      </c>
      <c r="N654" s="77">
        <v>0.13292999999999999</v>
      </c>
      <c r="O654" s="41">
        <f t="shared" si="498"/>
        <v>10708</v>
      </c>
      <c r="P654" s="42">
        <v>1670050</v>
      </c>
      <c r="Q654" s="77">
        <v>8.0998900000000003</v>
      </c>
      <c r="R654" s="42">
        <v>211274</v>
      </c>
      <c r="S654" s="77">
        <v>0.1278</v>
      </c>
      <c r="T654" s="41">
        <f t="shared" si="499"/>
        <v>13554</v>
      </c>
      <c r="U654" s="42">
        <f t="shared" si="500"/>
        <v>34994</v>
      </c>
      <c r="V654" s="43" t="s">
        <v>37</v>
      </c>
      <c r="W654" s="44">
        <f t="shared" si="501"/>
        <v>34994</v>
      </c>
      <c r="X654" s="45">
        <f t="shared" si="502"/>
        <v>3.2089569826084141E-3</v>
      </c>
      <c r="Y654" s="44">
        <f t="shared" si="503"/>
        <v>40</v>
      </c>
      <c r="Z654" s="45">
        <f t="shared" si="504"/>
        <v>4.1679691570282382E-3</v>
      </c>
      <c r="AA654" s="46">
        <f t="shared" si="505"/>
        <v>3.9282161134232821E-3</v>
      </c>
      <c r="AB654" s="183">
        <f t="shared" si="507"/>
        <v>0.39279999999999998</v>
      </c>
      <c r="AC654" s="36">
        <v>645</v>
      </c>
      <c r="AD654" s="47" t="e">
        <f>VLOOKUP(B654,#REF!,3,FALSE)</f>
        <v>#REF!</v>
      </c>
      <c r="AE654" s="2" t="e">
        <f t="shared" si="506"/>
        <v>#REF!</v>
      </c>
    </row>
    <row r="655" spans="1:31" x14ac:dyDescent="0.2">
      <c r="A655" s="25">
        <v>46</v>
      </c>
      <c r="B655" s="38" t="s">
        <v>1149</v>
      </c>
      <c r="C655" s="167" t="s">
        <v>2470</v>
      </c>
      <c r="D655" s="28">
        <v>0</v>
      </c>
      <c r="E655" s="69">
        <v>37073</v>
      </c>
      <c r="F655" s="42">
        <v>0</v>
      </c>
      <c r="G655" s="77">
        <v>2.9387300000000001</v>
      </c>
      <c r="H655" s="42">
        <v>18584</v>
      </c>
      <c r="I655" s="77">
        <v>0</v>
      </c>
      <c r="J655" s="41">
        <f t="shared" si="497"/>
        <v>0</v>
      </c>
      <c r="K655" s="42">
        <v>1912343</v>
      </c>
      <c r="L655" s="77">
        <v>1.3595900000000001</v>
      </c>
      <c r="M655" s="42">
        <v>17439</v>
      </c>
      <c r="N655" s="77">
        <v>0</v>
      </c>
      <c r="O655" s="41">
        <v>0</v>
      </c>
      <c r="P655" s="42">
        <v>0</v>
      </c>
      <c r="Q655" s="77">
        <v>1.4413199999999999</v>
      </c>
      <c r="R655" s="42">
        <v>18144</v>
      </c>
      <c r="S655" s="77">
        <v>0</v>
      </c>
      <c r="T655" s="41">
        <f t="shared" si="499"/>
        <v>0</v>
      </c>
      <c r="U655" s="42">
        <f t="shared" si="500"/>
        <v>0</v>
      </c>
      <c r="V655" s="43" t="s">
        <v>154</v>
      </c>
      <c r="W655" s="44" t="str">
        <f t="shared" si="501"/>
        <v/>
      </c>
      <c r="X655" s="45">
        <f t="shared" si="502"/>
        <v>0</v>
      </c>
      <c r="Y655" s="44" t="str">
        <f t="shared" si="503"/>
        <v/>
      </c>
      <c r="Z655" s="45">
        <f t="shared" si="504"/>
        <v>0</v>
      </c>
      <c r="AA655" s="46">
        <f t="shared" si="505"/>
        <v>0</v>
      </c>
      <c r="AB655" s="183">
        <f t="shared" si="507"/>
        <v>0</v>
      </c>
      <c r="AC655" s="36">
        <v>646</v>
      </c>
      <c r="AD655" s="47" t="e">
        <f>VLOOKUP(B655,#REF!,3,FALSE)</f>
        <v>#REF!</v>
      </c>
      <c r="AE655" s="2" t="e">
        <f t="shared" si="506"/>
        <v>#REF!</v>
      </c>
    </row>
    <row r="656" spans="1:31" x14ac:dyDescent="0.2">
      <c r="A656" s="25">
        <v>46</v>
      </c>
      <c r="B656" s="38" t="s">
        <v>1150</v>
      </c>
      <c r="C656" s="72" t="s">
        <v>1151</v>
      </c>
      <c r="D656" s="28">
        <v>234</v>
      </c>
      <c r="E656" s="69">
        <v>37073</v>
      </c>
      <c r="F656" s="42">
        <v>4576231</v>
      </c>
      <c r="G656" s="77">
        <v>8.1</v>
      </c>
      <c r="H656" s="42">
        <v>419368</v>
      </c>
      <c r="I656" s="77">
        <v>3.0021399999999998</v>
      </c>
      <c r="J656" s="41">
        <f t="shared" si="497"/>
        <v>38326</v>
      </c>
      <c r="K656" s="42">
        <v>4664968</v>
      </c>
      <c r="L656" s="77">
        <v>8.1</v>
      </c>
      <c r="M656" s="42">
        <v>443389</v>
      </c>
      <c r="N656" s="77">
        <v>3.0018799999999999</v>
      </c>
      <c r="O656" s="41">
        <f t="shared" si="498"/>
        <v>39117</v>
      </c>
      <c r="P656" s="42">
        <v>4819193</v>
      </c>
      <c r="Q656" s="77">
        <v>9.4487699999999997</v>
      </c>
      <c r="R656" s="42">
        <v>461348</v>
      </c>
      <c r="S656" s="77">
        <v>3.0037500000000001</v>
      </c>
      <c r="T656" s="41">
        <f t="shared" si="499"/>
        <v>46921</v>
      </c>
      <c r="U656" s="42">
        <f t="shared" si="500"/>
        <v>124364</v>
      </c>
      <c r="V656" s="43" t="s">
        <v>37</v>
      </c>
      <c r="W656" s="44">
        <f t="shared" si="501"/>
        <v>124364</v>
      </c>
      <c r="X656" s="45">
        <f t="shared" si="502"/>
        <v>1.1404204326030542E-2</v>
      </c>
      <c r="Y656" s="44">
        <f t="shared" si="503"/>
        <v>234</v>
      </c>
      <c r="Z656" s="45">
        <f t="shared" si="504"/>
        <v>2.4382619568615191E-2</v>
      </c>
      <c r="AA656" s="46">
        <f t="shared" si="505"/>
        <v>2.1138015757969027E-2</v>
      </c>
      <c r="AB656" s="183">
        <f t="shared" si="507"/>
        <v>2.1137999999999999</v>
      </c>
      <c r="AC656" s="36">
        <v>647</v>
      </c>
      <c r="AD656" s="47" t="e">
        <f>VLOOKUP(B656,#REF!,3,FALSE)</f>
        <v>#REF!</v>
      </c>
      <c r="AE656" s="2" t="e">
        <f t="shared" si="506"/>
        <v>#REF!</v>
      </c>
    </row>
    <row r="657" spans="1:31" x14ac:dyDescent="0.2">
      <c r="A657" s="25">
        <v>46</v>
      </c>
      <c r="B657" s="38" t="s">
        <v>1152</v>
      </c>
      <c r="C657" s="72" t="s">
        <v>1153</v>
      </c>
      <c r="D657" s="28">
        <v>113</v>
      </c>
      <c r="E657" s="69">
        <v>44743</v>
      </c>
      <c r="F657" s="42">
        <v>1607705</v>
      </c>
      <c r="G657" s="77">
        <v>8.1</v>
      </c>
      <c r="H657" s="42">
        <v>366778</v>
      </c>
      <c r="I657" s="77">
        <v>0.32172000000000001</v>
      </c>
      <c r="J657" s="41">
        <f t="shared" si="497"/>
        <v>13140</v>
      </c>
      <c r="K657" s="42">
        <v>1564771</v>
      </c>
      <c r="L657" s="77">
        <v>9.8097399999999997</v>
      </c>
      <c r="M657" s="42">
        <v>402150</v>
      </c>
      <c r="N657" s="77">
        <v>0.30087999999999998</v>
      </c>
      <c r="O657" s="41">
        <f t="shared" si="498"/>
        <v>15471</v>
      </c>
      <c r="P657" s="42">
        <v>1624443</v>
      </c>
      <c r="Q657" s="77">
        <v>8.0993899999999996</v>
      </c>
      <c r="R657" s="42">
        <v>418440</v>
      </c>
      <c r="S657" s="77">
        <v>0</v>
      </c>
      <c r="T657" s="41">
        <f t="shared" si="499"/>
        <v>13157</v>
      </c>
      <c r="U657" s="42">
        <f t="shared" si="500"/>
        <v>41768</v>
      </c>
      <c r="V657" s="43" t="s">
        <v>37</v>
      </c>
      <c r="W657" s="44">
        <f t="shared" si="501"/>
        <v>41768</v>
      </c>
      <c r="X657" s="45">
        <f t="shared" si="502"/>
        <v>3.8301341729893193E-3</v>
      </c>
      <c r="Y657" s="44">
        <f t="shared" si="503"/>
        <v>113</v>
      </c>
      <c r="Z657" s="45">
        <f t="shared" si="504"/>
        <v>1.1774512868604772E-2</v>
      </c>
      <c r="AA657" s="46">
        <f t="shared" si="505"/>
        <v>9.7884181947009083E-3</v>
      </c>
      <c r="AB657" s="183">
        <f t="shared" si="507"/>
        <v>0.9788</v>
      </c>
      <c r="AC657" s="36">
        <v>648</v>
      </c>
      <c r="AD657" s="47" t="e">
        <f>VLOOKUP(B657,#REF!,3,FALSE)</f>
        <v>#REF!</v>
      </c>
      <c r="AE657" s="2" t="e">
        <f t="shared" si="506"/>
        <v>#REF!</v>
      </c>
    </row>
    <row r="658" spans="1:31" x14ac:dyDescent="0.2">
      <c r="A658" s="25">
        <v>46</v>
      </c>
      <c r="B658" s="38" t="s">
        <v>1154</v>
      </c>
      <c r="C658" s="72" t="s">
        <v>1155</v>
      </c>
      <c r="D658" s="28">
        <v>181</v>
      </c>
      <c r="E658" s="69">
        <v>37073</v>
      </c>
      <c r="F658" s="42">
        <v>1927503</v>
      </c>
      <c r="G658" s="77">
        <v>9.8208800000000007</v>
      </c>
      <c r="H658" s="42">
        <v>444403</v>
      </c>
      <c r="I658" s="77">
        <v>3.0017800000000001</v>
      </c>
      <c r="J658" s="41">
        <f t="shared" si="497"/>
        <v>20264</v>
      </c>
      <c r="K658" s="42">
        <v>2112392</v>
      </c>
      <c r="L658" s="77">
        <v>8.4307300000000005</v>
      </c>
      <c r="M658" s="42">
        <v>478646</v>
      </c>
      <c r="N658" s="77">
        <v>3.0022199999999999</v>
      </c>
      <c r="O658" s="41">
        <f t="shared" si="498"/>
        <v>19246</v>
      </c>
      <c r="P658" s="42">
        <v>2176483</v>
      </c>
      <c r="Q658" s="77">
        <v>8.6550200000000004</v>
      </c>
      <c r="R658" s="42">
        <v>498031</v>
      </c>
      <c r="S658" s="77">
        <v>3.0019300000000002</v>
      </c>
      <c r="T658" s="41">
        <f t="shared" si="499"/>
        <v>20333</v>
      </c>
      <c r="U658" s="42">
        <f t="shared" si="500"/>
        <v>59843</v>
      </c>
      <c r="V658" s="43" t="s">
        <v>37</v>
      </c>
      <c r="W658" s="44">
        <f t="shared" si="501"/>
        <v>59843</v>
      </c>
      <c r="X658" s="45">
        <f t="shared" si="502"/>
        <v>5.4876153829295114E-3</v>
      </c>
      <c r="Y658" s="44">
        <f t="shared" si="503"/>
        <v>181</v>
      </c>
      <c r="Z658" s="45">
        <f t="shared" si="504"/>
        <v>1.8860060435552776E-2</v>
      </c>
      <c r="AA658" s="46">
        <f t="shared" si="505"/>
        <v>1.551694917239696E-2</v>
      </c>
      <c r="AB658" s="183">
        <f t="shared" si="507"/>
        <v>1.5517000000000001</v>
      </c>
      <c r="AC658" s="36">
        <v>649</v>
      </c>
      <c r="AD658" s="47" t="e">
        <f>VLOOKUP(B658,#REF!,3,FALSE)</f>
        <v>#REF!</v>
      </c>
      <c r="AE658" s="2" t="e">
        <f t="shared" si="506"/>
        <v>#REF!</v>
      </c>
    </row>
    <row r="659" spans="1:31" x14ac:dyDescent="0.2">
      <c r="A659" s="25">
        <v>46</v>
      </c>
      <c r="B659" s="38" t="s">
        <v>1156</v>
      </c>
      <c r="C659" s="39" t="s">
        <v>51</v>
      </c>
      <c r="D659" s="49">
        <f>2359+4</f>
        <v>2363</v>
      </c>
      <c r="E659" s="69">
        <v>37073</v>
      </c>
      <c r="F659" s="30"/>
      <c r="G659" s="77"/>
      <c r="H659" s="42"/>
      <c r="I659" s="77"/>
      <c r="J659" s="42">
        <v>2115409</v>
      </c>
      <c r="K659" s="42"/>
      <c r="L659" s="77"/>
      <c r="M659" s="42"/>
      <c r="N659" s="77"/>
      <c r="O659" s="42">
        <v>2493519</v>
      </c>
      <c r="P659" s="42"/>
      <c r="Q659" s="77"/>
      <c r="R659" s="42"/>
      <c r="S659" s="77"/>
      <c r="T659" s="42">
        <v>2631062</v>
      </c>
      <c r="U659" s="42">
        <f t="shared" si="500"/>
        <v>7239990</v>
      </c>
      <c r="V659" s="43" t="s">
        <v>37</v>
      </c>
      <c r="W659" s="44">
        <f t="shared" si="501"/>
        <v>7239990</v>
      </c>
      <c r="X659" s="45">
        <f t="shared" si="502"/>
        <v>0.66390856902655004</v>
      </c>
      <c r="Y659" s="44">
        <f t="shared" si="503"/>
        <v>2363</v>
      </c>
      <c r="Z659" s="45">
        <f t="shared" si="504"/>
        <v>0.24622277795144315</v>
      </c>
      <c r="AA659" s="46">
        <f t="shared" si="505"/>
        <v>0.35064422572021986</v>
      </c>
      <c r="AB659" s="183">
        <f t="shared" si="507"/>
        <v>35.064399999999999</v>
      </c>
      <c r="AC659" s="36">
        <v>650</v>
      </c>
      <c r="AD659" s="47" t="e">
        <f>VLOOKUP(B659,#REF!,3,FALSE)</f>
        <v>#REF!</v>
      </c>
      <c r="AE659" s="2" t="e">
        <f t="shared" si="506"/>
        <v>#REF!</v>
      </c>
    </row>
    <row r="660" spans="1:31" x14ac:dyDescent="0.2">
      <c r="A660" s="25">
        <v>46</v>
      </c>
      <c r="B660" s="51" t="s">
        <v>1157</v>
      </c>
      <c r="C660" s="52" t="s">
        <v>1158</v>
      </c>
      <c r="D660" s="53">
        <f>SUBTOTAL(9,D646:D659)</f>
        <v>9597</v>
      </c>
      <c r="E660" s="69"/>
      <c r="F660" s="55"/>
      <c r="G660" s="56"/>
      <c r="H660" s="55"/>
      <c r="I660" s="56"/>
      <c r="J660" s="57">
        <f>SUBTOTAL(9,J646:J659)</f>
        <v>3285600</v>
      </c>
      <c r="K660" s="58"/>
      <c r="L660" s="59"/>
      <c r="M660" s="58"/>
      <c r="N660" s="59"/>
      <c r="O660" s="57">
        <f>SUBTOTAL(9,O646:O659)</f>
        <v>3708473</v>
      </c>
      <c r="P660" s="57"/>
      <c r="Q660" s="60"/>
      <c r="R660" s="57"/>
      <c r="S660" s="60"/>
      <c r="T660" s="57">
        <f>SUBTOTAL(9,T646:T659)</f>
        <v>3911028</v>
      </c>
      <c r="U660" s="57">
        <f>SUBTOTAL(9,U646:U659)</f>
        <v>10905101</v>
      </c>
      <c r="V660" s="43"/>
      <c r="W660" s="61">
        <f t="shared" ref="W660:AB660" si="508">SUBTOTAL(9,W646:W659)</f>
        <v>10905101</v>
      </c>
      <c r="X660" s="62">
        <f t="shared" si="508"/>
        <v>1</v>
      </c>
      <c r="Y660" s="61">
        <f t="shared" si="508"/>
        <v>9597</v>
      </c>
      <c r="Z660" s="62">
        <f t="shared" si="508"/>
        <v>1</v>
      </c>
      <c r="AA660" s="63">
        <f t="shared" si="508"/>
        <v>1</v>
      </c>
      <c r="AB660" s="64">
        <f t="shared" si="508"/>
        <v>100</v>
      </c>
      <c r="AC660" s="36">
        <v>651</v>
      </c>
      <c r="AD660" s="47" t="e">
        <f>VLOOKUP(B660,#REF!,3,FALSE)</f>
        <v>#REF!</v>
      </c>
      <c r="AE660" s="2" t="e">
        <f t="shared" si="506"/>
        <v>#REF!</v>
      </c>
    </row>
    <row r="661" spans="1:31" ht="13.5" thickBot="1" x14ac:dyDescent="0.25">
      <c r="A661" s="25">
        <v>46</v>
      </c>
      <c r="B661" s="51"/>
      <c r="C661" s="52"/>
      <c r="D661" s="53" t="s">
        <v>54</v>
      </c>
      <c r="E661" s="54">
        <f>COUNTIF(E646:E659,"&gt;0.0")</f>
        <v>14</v>
      </c>
      <c r="F661" s="55"/>
      <c r="G661" s="56"/>
      <c r="H661" s="55"/>
      <c r="I661" s="56"/>
      <c r="J661" s="57"/>
      <c r="K661" s="58"/>
      <c r="L661" s="59"/>
      <c r="M661" s="58"/>
      <c r="N661" s="59"/>
      <c r="O661" s="57"/>
      <c r="P661" s="57"/>
      <c r="Q661" s="60"/>
      <c r="R661" s="57"/>
      <c r="S661" s="60"/>
      <c r="T661" s="57"/>
      <c r="U661" s="42"/>
      <c r="V661" s="43"/>
      <c r="W661" s="44"/>
      <c r="X661" s="45"/>
      <c r="Y661" s="44"/>
      <c r="Z661" s="45"/>
      <c r="AA661" s="46"/>
      <c r="AB661" s="183"/>
      <c r="AC661" s="36">
        <v>652</v>
      </c>
      <c r="AD661" s="47"/>
    </row>
    <row r="662" spans="1:31" ht="15.75" thickBot="1" x14ac:dyDescent="0.3">
      <c r="A662" s="25">
        <v>47</v>
      </c>
      <c r="B662" s="78" t="s">
        <v>1159</v>
      </c>
      <c r="C662" s="72"/>
      <c r="D662" s="28"/>
      <c r="E662" s="69"/>
      <c r="F662" s="42"/>
      <c r="G662" s="77"/>
      <c r="H662" s="42"/>
      <c r="I662" s="77"/>
      <c r="J662" s="42"/>
      <c r="K662" s="42"/>
      <c r="L662" s="77"/>
      <c r="M662" s="42"/>
      <c r="N662" s="77"/>
      <c r="O662" s="42"/>
      <c r="P662" s="42"/>
      <c r="Q662" s="77"/>
      <c r="R662" s="42"/>
      <c r="S662" s="92"/>
      <c r="T662" s="42"/>
      <c r="U662" s="42"/>
      <c r="V662" s="43"/>
      <c r="W662" s="33"/>
      <c r="X662" s="34"/>
      <c r="Y662" s="33"/>
      <c r="Z662" s="34"/>
      <c r="AA662" s="35"/>
      <c r="AB662" s="184">
        <v>100</v>
      </c>
      <c r="AC662" s="36">
        <v>653</v>
      </c>
      <c r="AD662" s="47"/>
    </row>
    <row r="663" spans="1:31" x14ac:dyDescent="0.2">
      <c r="A663" s="25">
        <v>47</v>
      </c>
      <c r="B663" s="38" t="s">
        <v>1160</v>
      </c>
      <c r="C663" s="72" t="s">
        <v>1161</v>
      </c>
      <c r="D663" s="28">
        <v>1501</v>
      </c>
      <c r="E663" s="69">
        <v>40179</v>
      </c>
      <c r="F663" s="42">
        <v>18677000</v>
      </c>
      <c r="G663" s="77">
        <v>9.5514799999999997</v>
      </c>
      <c r="H663" s="42">
        <v>315865</v>
      </c>
      <c r="I663" s="77">
        <v>3.0037500000000001</v>
      </c>
      <c r="J663" s="41">
        <f>ROUND((+F663*G663+H663*I663)/1000,0)</f>
        <v>179342</v>
      </c>
      <c r="K663" s="42">
        <v>17776814</v>
      </c>
      <c r="L663" s="77">
        <v>9.4561600000000006</v>
      </c>
      <c r="M663" s="42">
        <v>323857</v>
      </c>
      <c r="N663" s="77">
        <v>2.9951500000000002</v>
      </c>
      <c r="O663" s="41">
        <f>ROUND((+K663*L663+M663*N663)/1000,0)</f>
        <v>169070</v>
      </c>
      <c r="P663" s="42">
        <v>19069657</v>
      </c>
      <c r="Q663" s="77">
        <v>9.2669300000000003</v>
      </c>
      <c r="R663" s="42">
        <v>332433</v>
      </c>
      <c r="S663" s="77">
        <v>3.0037500000000001</v>
      </c>
      <c r="T663" s="41">
        <f>ROUND((+P663*Q663+R663*S663)/1000,0)</f>
        <v>177716</v>
      </c>
      <c r="U663" s="42">
        <f t="shared" ref="U663:U668" si="509">ROUND(+T663+O663+J663,0)</f>
        <v>526128</v>
      </c>
      <c r="V663" s="43" t="s">
        <v>37</v>
      </c>
      <c r="W663" s="44">
        <f t="shared" ref="W663:W668" si="510">IF(V663="yes",U663,"")</f>
        <v>526128</v>
      </c>
      <c r="X663" s="45">
        <f t="shared" ref="X663:X668" si="511">IF(V663="yes",W663/W$669,0)</f>
        <v>7.2661825196636387E-2</v>
      </c>
      <c r="Y663" s="44">
        <f t="shared" ref="Y663:Y668" si="512">IF(V663="yes",D663,"")</f>
        <v>1501</v>
      </c>
      <c r="Z663" s="45">
        <f t="shared" ref="Z663:Z668" si="513">IF(V663="yes",Y663/Y$669,0)</f>
        <v>0.21427551748750892</v>
      </c>
      <c r="AA663" s="46">
        <f t="shared" ref="AA663:AA668" si="514">(X663*0.25+Z663*0.75)</f>
        <v>0.17887209441479079</v>
      </c>
      <c r="AB663" s="183">
        <f>ROUND(+AA663*$AB$662,2)</f>
        <v>17.89</v>
      </c>
      <c r="AC663" s="36">
        <v>654</v>
      </c>
      <c r="AD663" s="47" t="e">
        <f>VLOOKUP(B663,#REF!,3,FALSE)</f>
        <v>#REF!</v>
      </c>
      <c r="AE663" s="2" t="e">
        <f t="shared" ref="AE663:AE669" si="515">EXACT(D663,AD663)</f>
        <v>#REF!</v>
      </c>
    </row>
    <row r="664" spans="1:31" x14ac:dyDescent="0.2">
      <c r="A664" s="25">
        <v>47</v>
      </c>
      <c r="B664" s="38" t="s">
        <v>1162</v>
      </c>
      <c r="C664" s="72" t="s">
        <v>1163</v>
      </c>
      <c r="D664" s="28">
        <v>2051</v>
      </c>
      <c r="E664" s="69">
        <v>39995</v>
      </c>
      <c r="F664" s="42">
        <v>36958474</v>
      </c>
      <c r="G664" s="77">
        <v>11.91433</v>
      </c>
      <c r="H664" s="42">
        <v>189418</v>
      </c>
      <c r="I664" s="77">
        <v>3.0037500000000001</v>
      </c>
      <c r="J664" s="41">
        <f>ROUND((+F664*G664+H664*I664)/1000,0)</f>
        <v>440904</v>
      </c>
      <c r="K664" s="42">
        <v>36761941</v>
      </c>
      <c r="L664" s="77">
        <v>11.631019999999999</v>
      </c>
      <c r="M664" s="42">
        <v>196152</v>
      </c>
      <c r="N664" s="77">
        <v>3.0037500000000001</v>
      </c>
      <c r="O664" s="41">
        <f>ROUND((+K664*L664+M664*N664)/1000,0)</f>
        <v>428168</v>
      </c>
      <c r="P664" s="42">
        <v>38664879</v>
      </c>
      <c r="Q664" s="77">
        <v>11.07737</v>
      </c>
      <c r="R664" s="42">
        <v>200331</v>
      </c>
      <c r="S664" s="77">
        <v>3.0037500000000001</v>
      </c>
      <c r="T664" s="41">
        <f>ROUND((+P664*Q664+R664*S664)/1000,0)</f>
        <v>428907</v>
      </c>
      <c r="U664" s="42">
        <f t="shared" si="509"/>
        <v>1297979</v>
      </c>
      <c r="V664" s="43" t="s">
        <v>37</v>
      </c>
      <c r="W664" s="44">
        <f t="shared" si="510"/>
        <v>1297979</v>
      </c>
      <c r="X664" s="45">
        <f t="shared" si="511"/>
        <v>0.17925965393764426</v>
      </c>
      <c r="Y664" s="44">
        <f t="shared" si="512"/>
        <v>2051</v>
      </c>
      <c r="Z664" s="45">
        <f t="shared" si="513"/>
        <v>0.29279086366880802</v>
      </c>
      <c r="AA664" s="46">
        <f t="shared" si="514"/>
        <v>0.26440806123601707</v>
      </c>
      <c r="AB664" s="183">
        <f t="shared" ref="AB664:AB668" si="516">ROUND(+AA664*$AB$662,2)</f>
        <v>26.44</v>
      </c>
      <c r="AC664" s="36">
        <v>655</v>
      </c>
      <c r="AD664" s="47" t="e">
        <f>VLOOKUP(B664,#REF!,3,FALSE)</f>
        <v>#REF!</v>
      </c>
      <c r="AE664" s="2" t="e">
        <f t="shared" si="515"/>
        <v>#REF!</v>
      </c>
    </row>
    <row r="665" spans="1:31" x14ac:dyDescent="0.2">
      <c r="A665" s="25">
        <v>47</v>
      </c>
      <c r="B665" s="38" t="s">
        <v>1164</v>
      </c>
      <c r="C665" s="72" t="s">
        <v>1165</v>
      </c>
      <c r="D665" s="28">
        <v>700</v>
      </c>
      <c r="E665" s="69">
        <v>39995</v>
      </c>
      <c r="F665" s="42">
        <v>7411187</v>
      </c>
      <c r="G665" s="77">
        <v>10.258139999999999</v>
      </c>
      <c r="H665" s="42">
        <v>97559</v>
      </c>
      <c r="I665" s="77">
        <v>0</v>
      </c>
      <c r="J665" s="41">
        <f>ROUND((+F665*G665+H665*I665)/1000,0)</f>
        <v>76025</v>
      </c>
      <c r="K665" s="42">
        <v>7197438</v>
      </c>
      <c r="L665" s="77">
        <v>10.114570000000001</v>
      </c>
      <c r="M665" s="42">
        <v>103274</v>
      </c>
      <c r="N665" s="77">
        <v>3.0037500000000001</v>
      </c>
      <c r="O665" s="41">
        <f>ROUND((+K665*L665+M665*N665)/1000,0)</f>
        <v>73109</v>
      </c>
      <c r="P665" s="42">
        <v>7434721</v>
      </c>
      <c r="Q665" s="77">
        <v>10.0878</v>
      </c>
      <c r="R665" s="42">
        <v>107414</v>
      </c>
      <c r="S665" s="77">
        <v>3</v>
      </c>
      <c r="T665" s="41">
        <f>ROUND((+P665*Q665+R665*S665)/1000,0)</f>
        <v>75322</v>
      </c>
      <c r="U665" s="42">
        <f t="shared" si="509"/>
        <v>224456</v>
      </c>
      <c r="V665" s="43" t="s">
        <v>37</v>
      </c>
      <c r="W665" s="44">
        <f t="shared" si="510"/>
        <v>224456</v>
      </c>
      <c r="X665" s="45">
        <f t="shared" si="511"/>
        <v>3.0998887412067435E-2</v>
      </c>
      <c r="Y665" s="44">
        <f t="shared" si="512"/>
        <v>700</v>
      </c>
      <c r="Z665" s="45">
        <f t="shared" si="513"/>
        <v>9.9928622412562451E-2</v>
      </c>
      <c r="AA665" s="46">
        <f t="shared" si="514"/>
        <v>8.2696188662438691E-2</v>
      </c>
      <c r="AB665" s="183">
        <f t="shared" si="516"/>
        <v>8.27</v>
      </c>
      <c r="AC665" s="36">
        <v>656</v>
      </c>
      <c r="AD665" s="47" t="e">
        <f>VLOOKUP(B665,#REF!,3,FALSE)</f>
        <v>#REF!</v>
      </c>
      <c r="AE665" s="2" t="e">
        <f t="shared" si="515"/>
        <v>#REF!</v>
      </c>
    </row>
    <row r="666" spans="1:31" x14ac:dyDescent="0.2">
      <c r="A666" s="25">
        <v>47</v>
      </c>
      <c r="B666" s="38" t="s">
        <v>1166</v>
      </c>
      <c r="C666" s="72" t="s">
        <v>1167</v>
      </c>
      <c r="D666" s="28">
        <v>222</v>
      </c>
      <c r="E666" s="69">
        <v>39995</v>
      </c>
      <c r="F666" s="42">
        <v>3409010</v>
      </c>
      <c r="G666" s="77">
        <v>8.8186800000000005</v>
      </c>
      <c r="H666" s="42">
        <v>0</v>
      </c>
      <c r="I666" s="77">
        <v>0</v>
      </c>
      <c r="J666" s="41">
        <f>ROUND((+F666*G666+H666*I666)/1000,0)</f>
        <v>30063</v>
      </c>
      <c r="K666" s="42">
        <v>3354420</v>
      </c>
      <c r="L666" s="77">
        <v>8.1</v>
      </c>
      <c r="M666" s="42">
        <v>0</v>
      </c>
      <c r="N666" s="77">
        <v>0</v>
      </c>
      <c r="O666" s="41">
        <f>ROUND((+K666*L666+M666*N666)/1000,0)</f>
        <v>27171</v>
      </c>
      <c r="P666" s="42">
        <v>3438438</v>
      </c>
      <c r="Q666" s="77">
        <v>8.05715</v>
      </c>
      <c r="R666" s="42">
        <v>0</v>
      </c>
      <c r="S666" s="77">
        <v>0</v>
      </c>
      <c r="T666" s="41">
        <f>ROUND((+P666*Q666+R666*S666)/1000,0)</f>
        <v>27704</v>
      </c>
      <c r="U666" s="42">
        <f t="shared" si="509"/>
        <v>84938</v>
      </c>
      <c r="V666" s="43" t="s">
        <v>37</v>
      </c>
      <c r="W666" s="44">
        <f t="shared" si="510"/>
        <v>84938</v>
      </c>
      <c r="X666" s="45">
        <f t="shared" si="511"/>
        <v>1.1730510652449407E-2</v>
      </c>
      <c r="Y666" s="44">
        <f t="shared" si="512"/>
        <v>222</v>
      </c>
      <c r="Z666" s="45">
        <f t="shared" si="513"/>
        <v>3.1691648822269811E-2</v>
      </c>
      <c r="AA666" s="46">
        <f t="shared" si="514"/>
        <v>2.6701364279814711E-2</v>
      </c>
      <c r="AB666" s="183">
        <f t="shared" si="516"/>
        <v>2.67</v>
      </c>
      <c r="AC666" s="36">
        <v>657</v>
      </c>
      <c r="AD666" s="47" t="e">
        <f>VLOOKUP(B666,#REF!,3,FALSE)</f>
        <v>#REF!</v>
      </c>
      <c r="AE666" s="2" t="e">
        <f t="shared" si="515"/>
        <v>#REF!</v>
      </c>
    </row>
    <row r="667" spans="1:31" x14ac:dyDescent="0.2">
      <c r="A667" s="25">
        <v>47</v>
      </c>
      <c r="B667" s="38" t="s">
        <v>1168</v>
      </c>
      <c r="C667" s="72" t="s">
        <v>1169</v>
      </c>
      <c r="D667" s="49">
        <v>435</v>
      </c>
      <c r="E667" s="69">
        <v>35521</v>
      </c>
      <c r="F667" s="42">
        <v>4155348</v>
      </c>
      <c r="G667" s="77">
        <v>10.15348</v>
      </c>
      <c r="H667" s="42">
        <v>165320</v>
      </c>
      <c r="I667" s="77">
        <v>3.0002399999999998</v>
      </c>
      <c r="J667" s="41">
        <f>ROUND((+F667*G667+H667*I667)/1000,0)</f>
        <v>42687</v>
      </c>
      <c r="K667" s="42">
        <v>3994790</v>
      </c>
      <c r="L667" s="77">
        <v>10.4382</v>
      </c>
      <c r="M667" s="42">
        <v>172982</v>
      </c>
      <c r="N667" s="77">
        <v>3.0037500000000001</v>
      </c>
      <c r="O667" s="41">
        <f>ROUND((+K667*L667+M667*N667)/1000,0)</f>
        <v>42218</v>
      </c>
      <c r="P667" s="42">
        <v>4208826</v>
      </c>
      <c r="Q667" s="77">
        <v>10.37271</v>
      </c>
      <c r="R667" s="42">
        <v>179988</v>
      </c>
      <c r="S667" s="77">
        <v>3.0037500000000001</v>
      </c>
      <c r="T667" s="41">
        <f>ROUND((+P667*Q667+R667*S667)/1000,0)</f>
        <v>44198</v>
      </c>
      <c r="U667" s="42">
        <f t="shared" si="509"/>
        <v>129103</v>
      </c>
      <c r="V667" s="43" t="s">
        <v>37</v>
      </c>
      <c r="W667" s="44">
        <f t="shared" si="510"/>
        <v>129103</v>
      </c>
      <c r="X667" s="45">
        <f t="shared" si="511"/>
        <v>1.7829995017108663E-2</v>
      </c>
      <c r="Y667" s="44">
        <f t="shared" si="512"/>
        <v>435</v>
      </c>
      <c r="Z667" s="45">
        <f t="shared" si="513"/>
        <v>6.2098501070663809E-2</v>
      </c>
      <c r="AA667" s="46">
        <f t="shared" si="514"/>
        <v>5.1031374557275022E-2</v>
      </c>
      <c r="AB667" s="183">
        <f t="shared" si="516"/>
        <v>5.0999999999999996</v>
      </c>
      <c r="AC667" s="36">
        <v>658</v>
      </c>
      <c r="AD667" s="47" t="e">
        <f>VLOOKUP(B667,#REF!,3,FALSE)</f>
        <v>#REF!</v>
      </c>
      <c r="AE667" s="2" t="e">
        <f t="shared" si="515"/>
        <v>#REF!</v>
      </c>
    </row>
    <row r="668" spans="1:31" x14ac:dyDescent="0.2">
      <c r="A668" s="25">
        <v>47</v>
      </c>
      <c r="B668" s="38" t="s">
        <v>1170</v>
      </c>
      <c r="C668" s="39" t="s">
        <v>51</v>
      </c>
      <c r="D668" s="28">
        <v>2096</v>
      </c>
      <c r="E668" s="69">
        <v>40179</v>
      </c>
      <c r="F668" s="30"/>
      <c r="G668" s="77"/>
      <c r="H668" s="42"/>
      <c r="I668" s="77"/>
      <c r="J668" s="42">
        <v>1613237</v>
      </c>
      <c r="K668" s="42"/>
      <c r="L668" s="77"/>
      <c r="M668" s="42"/>
      <c r="N668" s="77"/>
      <c r="O668" s="42">
        <v>1691044</v>
      </c>
      <c r="P668" s="42"/>
      <c r="Q668" s="77"/>
      <c r="R668" s="42"/>
      <c r="S668" s="77"/>
      <c r="T668" s="42">
        <v>1673891</v>
      </c>
      <c r="U668" s="42">
        <f t="shared" si="509"/>
        <v>4978172</v>
      </c>
      <c r="V668" s="43" t="s">
        <v>37</v>
      </c>
      <c r="W668" s="44">
        <f t="shared" si="510"/>
        <v>4978172</v>
      </c>
      <c r="X668" s="45">
        <f t="shared" si="511"/>
        <v>0.68751912778409385</v>
      </c>
      <c r="Y668" s="44">
        <f t="shared" si="512"/>
        <v>2096</v>
      </c>
      <c r="Z668" s="45">
        <f t="shared" si="513"/>
        <v>0.29921484653818703</v>
      </c>
      <c r="AA668" s="46">
        <f t="shared" si="514"/>
        <v>0.39629091684966378</v>
      </c>
      <c r="AB668" s="183">
        <f t="shared" si="516"/>
        <v>39.630000000000003</v>
      </c>
      <c r="AC668" s="36">
        <v>659</v>
      </c>
      <c r="AD668" s="47" t="e">
        <f>VLOOKUP(B668,#REF!,3,FALSE)</f>
        <v>#REF!</v>
      </c>
      <c r="AE668" s="2" t="e">
        <f t="shared" si="515"/>
        <v>#REF!</v>
      </c>
    </row>
    <row r="669" spans="1:31" x14ac:dyDescent="0.2">
      <c r="A669" s="25">
        <v>47</v>
      </c>
      <c r="B669" s="51" t="s">
        <v>1171</v>
      </c>
      <c r="C669" s="52" t="s">
        <v>1172</v>
      </c>
      <c r="D669" s="71">
        <f>SUBTOTAL(9,D663:D668)</f>
        <v>7005</v>
      </c>
      <c r="E669" s="69"/>
      <c r="F669" s="55"/>
      <c r="G669" s="56"/>
      <c r="H669" s="55"/>
      <c r="I669" s="56"/>
      <c r="J669" s="57">
        <f>SUBTOTAL(9,J663:J668)</f>
        <v>2382258</v>
      </c>
      <c r="K669" s="58"/>
      <c r="L669" s="59"/>
      <c r="M669" s="58"/>
      <c r="N669" s="59"/>
      <c r="O669" s="57">
        <f>SUBTOTAL(9,O663:O668)</f>
        <v>2430780</v>
      </c>
      <c r="P669" s="57"/>
      <c r="Q669" s="60"/>
      <c r="R669" s="57"/>
      <c r="S669" s="60"/>
      <c r="T669" s="57">
        <f>SUBTOTAL(9,T663:T668)</f>
        <v>2427738</v>
      </c>
      <c r="U669" s="57">
        <f>SUBTOTAL(9,U663:U668)</f>
        <v>7240776</v>
      </c>
      <c r="V669" s="43"/>
      <c r="W669" s="61">
        <f t="shared" ref="W669:AB669" si="517">SUBTOTAL(9,W663:W668)</f>
        <v>7240776</v>
      </c>
      <c r="X669" s="62">
        <f t="shared" si="517"/>
        <v>1</v>
      </c>
      <c r="Y669" s="61">
        <f t="shared" si="517"/>
        <v>7005</v>
      </c>
      <c r="Z669" s="62">
        <f t="shared" si="517"/>
        <v>1</v>
      </c>
      <c r="AA669" s="63">
        <f t="shared" si="517"/>
        <v>1</v>
      </c>
      <c r="AB669" s="64">
        <f t="shared" si="517"/>
        <v>100</v>
      </c>
      <c r="AC669" s="36">
        <v>660</v>
      </c>
      <c r="AD669" s="47" t="e">
        <f>VLOOKUP(B669,#REF!,3,FALSE)</f>
        <v>#REF!</v>
      </c>
      <c r="AE669" s="2" t="e">
        <f t="shared" si="515"/>
        <v>#REF!</v>
      </c>
    </row>
    <row r="670" spans="1:31" ht="13.5" thickBot="1" x14ac:dyDescent="0.25">
      <c r="A670" s="25">
        <v>47</v>
      </c>
      <c r="B670" s="51"/>
      <c r="C670" s="52"/>
      <c r="D670" s="53" t="s">
        <v>54</v>
      </c>
      <c r="E670" s="54">
        <f>COUNTIF(E663:E668,"&gt;0.0")</f>
        <v>6</v>
      </c>
      <c r="F670" s="55"/>
      <c r="G670" s="56"/>
      <c r="H670" s="55"/>
      <c r="I670" s="56"/>
      <c r="J670" s="57"/>
      <c r="K670" s="58"/>
      <c r="L670" s="59"/>
      <c r="M670" s="58"/>
      <c r="N670" s="59"/>
      <c r="O670" s="57"/>
      <c r="P670" s="57"/>
      <c r="Q670" s="60"/>
      <c r="R670" s="57"/>
      <c r="S670" s="60"/>
      <c r="T670" s="57"/>
      <c r="U670" s="42"/>
      <c r="V670" s="43"/>
      <c r="W670" s="44"/>
      <c r="X670" s="45"/>
      <c r="Y670" s="44"/>
      <c r="Z670" s="45"/>
      <c r="AA670" s="46"/>
      <c r="AB670" s="183"/>
      <c r="AC670" s="36">
        <v>661</v>
      </c>
      <c r="AD670" s="47"/>
    </row>
    <row r="671" spans="1:31" ht="15.75" thickBot="1" x14ac:dyDescent="0.3">
      <c r="A671" s="25">
        <v>48</v>
      </c>
      <c r="B671" s="78" t="s">
        <v>1173</v>
      </c>
      <c r="C671" s="72"/>
      <c r="D671" s="28"/>
      <c r="E671" s="69"/>
      <c r="F671" s="42"/>
      <c r="G671" s="77"/>
      <c r="H671" s="42"/>
      <c r="I671" s="77"/>
      <c r="J671" s="42"/>
      <c r="K671" s="42"/>
      <c r="L671" s="77"/>
      <c r="M671" s="42"/>
      <c r="N671" s="77"/>
      <c r="O671" s="42"/>
      <c r="P671" s="42"/>
      <c r="Q671" s="77"/>
      <c r="R671" s="42"/>
      <c r="S671" s="77"/>
      <c r="T671" s="42"/>
      <c r="U671" s="42"/>
      <c r="V671" s="43"/>
      <c r="W671" s="33"/>
      <c r="X671" s="34"/>
      <c r="Y671" s="33"/>
      <c r="Z671" s="34"/>
      <c r="AA671" s="35"/>
      <c r="AB671" s="184">
        <v>100</v>
      </c>
      <c r="AC671" s="36">
        <v>662</v>
      </c>
      <c r="AD671" s="47"/>
    </row>
    <row r="672" spans="1:31" x14ac:dyDescent="0.2">
      <c r="A672" s="25">
        <v>48</v>
      </c>
      <c r="B672" s="38" t="s">
        <v>1174</v>
      </c>
      <c r="C672" s="72" t="s">
        <v>1175</v>
      </c>
      <c r="D672" s="28">
        <v>2435</v>
      </c>
      <c r="E672" s="69">
        <v>34790</v>
      </c>
      <c r="F672" s="42">
        <v>25817841</v>
      </c>
      <c r="G672" s="77">
        <v>8.8275400000000008</v>
      </c>
      <c r="H672" s="42">
        <v>25632</v>
      </c>
      <c r="I672" s="77">
        <v>3.0037500000000001</v>
      </c>
      <c r="J672" s="41">
        <f>ROUND((+F672*G672+H672*I672)/1000,0)</f>
        <v>227985</v>
      </c>
      <c r="K672" s="42">
        <v>29187269</v>
      </c>
      <c r="L672" s="77">
        <v>8.7179099999999998</v>
      </c>
      <c r="M672" s="42">
        <v>29126</v>
      </c>
      <c r="N672" s="77">
        <v>2.5750199999999999</v>
      </c>
      <c r="O672" s="41">
        <f>ROUND((+K672*L672+M672*N672)/1000,0)</f>
        <v>254527</v>
      </c>
      <c r="P672" s="42">
        <v>30872404</v>
      </c>
      <c r="Q672" s="77">
        <v>8.3665800000000008</v>
      </c>
      <c r="R672" s="42">
        <v>30305</v>
      </c>
      <c r="S672" s="77">
        <v>2.9698000000000002</v>
      </c>
      <c r="T672" s="41">
        <f>ROUND((+P672*Q672+R672*S672)/1000,0)</f>
        <v>258386</v>
      </c>
      <c r="U672" s="42">
        <f t="shared" ref="U672:U679" si="518">ROUND(+T672+O672+J672,0)</f>
        <v>740898</v>
      </c>
      <c r="V672" s="43" t="s">
        <v>37</v>
      </c>
      <c r="W672" s="44">
        <f t="shared" ref="W672:W679" si="519">IF(V672="yes",U672,"")</f>
        <v>740898</v>
      </c>
      <c r="X672" s="45">
        <f t="shared" ref="X672:X679" si="520">IF(V672="yes",W672/W$680,0)</f>
        <v>6.0431116701373799E-2</v>
      </c>
      <c r="Y672" s="44">
        <f t="shared" ref="Y672:Y679" si="521">IF(V672="yes",D672,"")</f>
        <v>2435</v>
      </c>
      <c r="Z672" s="45">
        <f t="shared" ref="Z672:Z679" si="522">IF(V672="yes",Y672/Y$680,0)</f>
        <v>0.14614091945744809</v>
      </c>
      <c r="AA672" s="46">
        <f t="shared" ref="AA672:AA679" si="523">(X672*0.25+Z672*0.75)</f>
        <v>0.12471346876842951</v>
      </c>
      <c r="AB672" s="183">
        <f>ROUND(+AA672*$AB$671,4)</f>
        <v>12.471299999999999</v>
      </c>
      <c r="AC672" s="36">
        <v>663</v>
      </c>
      <c r="AD672" s="47" t="e">
        <f>VLOOKUP(B672,#REF!,3,FALSE)</f>
        <v>#REF!</v>
      </c>
      <c r="AE672" s="2" t="e">
        <f t="shared" ref="AE672:AE680" si="524">EXACT(D672,AD672)</f>
        <v>#REF!</v>
      </c>
    </row>
    <row r="673" spans="1:31" x14ac:dyDescent="0.2">
      <c r="A673" s="25">
        <v>48</v>
      </c>
      <c r="B673" s="38" t="s">
        <v>1176</v>
      </c>
      <c r="C673" s="89" t="s">
        <v>1177</v>
      </c>
      <c r="D673" s="28">
        <v>1060</v>
      </c>
      <c r="E673" s="69">
        <v>34425</v>
      </c>
      <c r="F673" s="42">
        <v>10084689</v>
      </c>
      <c r="G673" s="77">
        <v>7.0449400000000004</v>
      </c>
      <c r="H673" s="42">
        <v>50540</v>
      </c>
      <c r="I673" s="77">
        <v>0</v>
      </c>
      <c r="J673" s="41">
        <f>ROUND((+F673*G673+H673*I673)/1000,0)</f>
        <v>71046</v>
      </c>
      <c r="K673" s="42">
        <v>10378301</v>
      </c>
      <c r="L673" s="77">
        <v>7.0381499999999999</v>
      </c>
      <c r="M673" s="42">
        <v>56836</v>
      </c>
      <c r="N673" s="77">
        <v>0</v>
      </c>
      <c r="O673" s="41">
        <f>ROUND((+K673*L673+M673*N673)/1000,0)</f>
        <v>73044</v>
      </c>
      <c r="P673" s="42">
        <v>10928635</v>
      </c>
      <c r="Q673" s="77">
        <v>7.0220099999999999</v>
      </c>
      <c r="R673" s="42">
        <v>59140</v>
      </c>
      <c r="S673" s="77">
        <v>2.9929000000000001</v>
      </c>
      <c r="T673" s="41">
        <f>ROUND((+P673*Q673+R673*S673)/1000,0)</f>
        <v>76918</v>
      </c>
      <c r="U673" s="42">
        <f t="shared" si="518"/>
        <v>221008</v>
      </c>
      <c r="V673" s="43" t="s">
        <v>37</v>
      </c>
      <c r="W673" s="44">
        <f t="shared" si="519"/>
        <v>221008</v>
      </c>
      <c r="X673" s="45">
        <f t="shared" si="520"/>
        <v>1.8026449308727006E-2</v>
      </c>
      <c r="Y673" s="44">
        <f t="shared" si="521"/>
        <v>1060</v>
      </c>
      <c r="Z673" s="45">
        <f t="shared" si="522"/>
        <v>6.3617812987636538E-2</v>
      </c>
      <c r="AA673" s="46">
        <f t="shared" si="523"/>
        <v>5.2219972067909161E-2</v>
      </c>
      <c r="AB673" s="183">
        <f t="shared" ref="AB673:AB679" si="525">ROUND(+AA673*$AB$671,4)</f>
        <v>5.2220000000000004</v>
      </c>
      <c r="AC673" s="36">
        <v>664</v>
      </c>
      <c r="AD673" s="47" t="e">
        <f>VLOOKUP(B673,#REF!,3,FALSE)</f>
        <v>#REF!</v>
      </c>
      <c r="AE673" s="2" t="e">
        <f t="shared" si="524"/>
        <v>#REF!</v>
      </c>
    </row>
    <row r="674" spans="1:31" x14ac:dyDescent="0.2">
      <c r="A674" s="25">
        <v>48</v>
      </c>
      <c r="B674" s="38" t="s">
        <v>1178</v>
      </c>
      <c r="C674" s="72" t="s">
        <v>1179</v>
      </c>
      <c r="D674" s="28">
        <v>3346</v>
      </c>
      <c r="E674" s="69">
        <v>34425</v>
      </c>
      <c r="F674" s="42">
        <v>32217957</v>
      </c>
      <c r="G674" s="77">
        <v>9.45092</v>
      </c>
      <c r="H674" s="42">
        <v>433589</v>
      </c>
      <c r="I674" s="77">
        <v>3.00284</v>
      </c>
      <c r="J674" s="41">
        <f>ROUND((+F674*G674+H674*I674)/1000,0)</f>
        <v>305791</v>
      </c>
      <c r="K674" s="42">
        <v>32999099</v>
      </c>
      <c r="L674" s="77">
        <v>9.5605899999999995</v>
      </c>
      <c r="M674" s="42">
        <v>472980</v>
      </c>
      <c r="N674" s="77">
        <v>3.00224</v>
      </c>
      <c r="O674" s="41">
        <f>ROUND((+K674*L674+M674*N674)/1000,0)</f>
        <v>316911</v>
      </c>
      <c r="P674" s="42">
        <v>34472004</v>
      </c>
      <c r="Q674" s="77">
        <v>8.8213600000000003</v>
      </c>
      <c r="R674" s="42">
        <v>490187</v>
      </c>
      <c r="S674" s="77">
        <v>3.0029400000000002</v>
      </c>
      <c r="T674" s="41">
        <f>ROUND((+P674*Q674+R674*S674)/1000,0)</f>
        <v>305562</v>
      </c>
      <c r="U674" s="42">
        <f t="shared" si="518"/>
        <v>928264</v>
      </c>
      <c r="V674" s="43" t="s">
        <v>37</v>
      </c>
      <c r="W674" s="44">
        <f t="shared" si="519"/>
        <v>928264</v>
      </c>
      <c r="X674" s="45">
        <f t="shared" si="520"/>
        <v>7.5713566663270851E-2</v>
      </c>
      <c r="Y674" s="44">
        <f t="shared" si="521"/>
        <v>3346</v>
      </c>
      <c r="Z674" s="45">
        <f t="shared" si="522"/>
        <v>0.20081622854399231</v>
      </c>
      <c r="AA674" s="46">
        <f t="shared" si="523"/>
        <v>0.16954056307381196</v>
      </c>
      <c r="AB674" s="183">
        <f t="shared" si="525"/>
        <v>16.9541</v>
      </c>
      <c r="AC674" s="36">
        <v>665</v>
      </c>
      <c r="AD674" s="47" t="e">
        <f>VLOOKUP(B674,#REF!,3,FALSE)</f>
        <v>#REF!</v>
      </c>
      <c r="AE674" s="2" t="e">
        <f t="shared" si="524"/>
        <v>#REF!</v>
      </c>
    </row>
    <row r="675" spans="1:31" x14ac:dyDescent="0.2">
      <c r="A675" s="25">
        <v>48</v>
      </c>
      <c r="B675" s="38" t="s">
        <v>1180</v>
      </c>
      <c r="C675" s="73" t="s">
        <v>1181</v>
      </c>
      <c r="D675" s="28">
        <v>786</v>
      </c>
      <c r="E675" s="69">
        <v>34790</v>
      </c>
      <c r="F675" s="42">
        <v>12259060</v>
      </c>
      <c r="G675" s="77">
        <v>9.8953299999999995</v>
      </c>
      <c r="H675" s="42">
        <v>24279</v>
      </c>
      <c r="I675" s="77">
        <v>2.5536500000000002</v>
      </c>
      <c r="J675" s="41">
        <f>ROUND((+F675*G675+H675*I675)/1000,0)</f>
        <v>121369</v>
      </c>
      <c r="K675" s="42">
        <v>12700698</v>
      </c>
      <c r="L675" s="77">
        <v>10.08555</v>
      </c>
      <c r="M675" s="42">
        <v>27589</v>
      </c>
      <c r="N675" s="77">
        <v>0</v>
      </c>
      <c r="O675" s="41">
        <f>ROUND((+K675*L675+M675*N675)/1000,0)</f>
        <v>128094</v>
      </c>
      <c r="P675" s="42">
        <v>13357275</v>
      </c>
      <c r="Q675" s="77">
        <v>9.7069799999999997</v>
      </c>
      <c r="R675" s="42">
        <v>30786</v>
      </c>
      <c r="S675" s="77">
        <v>2.9234100000000001</v>
      </c>
      <c r="T675" s="41">
        <f>ROUND((+P675*Q675+R675*S675)/1000,0)</f>
        <v>129749</v>
      </c>
      <c r="U675" s="42">
        <f t="shared" si="518"/>
        <v>379212</v>
      </c>
      <c r="V675" s="43" t="s">
        <v>37</v>
      </c>
      <c r="W675" s="44">
        <f t="shared" si="519"/>
        <v>379212</v>
      </c>
      <c r="X675" s="45">
        <f t="shared" si="520"/>
        <v>3.0930309741099803E-2</v>
      </c>
      <c r="Y675" s="44">
        <f t="shared" si="521"/>
        <v>786</v>
      </c>
      <c r="Z675" s="45">
        <f t="shared" si="522"/>
        <v>4.7173208498379547E-2</v>
      </c>
      <c r="AA675" s="46">
        <f t="shared" si="523"/>
        <v>4.3112483809059611E-2</v>
      </c>
      <c r="AB675" s="183">
        <f t="shared" si="525"/>
        <v>4.3112000000000004</v>
      </c>
      <c r="AC675" s="36">
        <v>666</v>
      </c>
      <c r="AD675" s="47" t="e">
        <f>VLOOKUP(B675,#REF!,3,FALSE)</f>
        <v>#REF!</v>
      </c>
      <c r="AE675" s="2" t="e">
        <f t="shared" si="524"/>
        <v>#REF!</v>
      </c>
    </row>
    <row r="676" spans="1:31" x14ac:dyDescent="0.2">
      <c r="A676" s="25">
        <v>48</v>
      </c>
      <c r="B676" s="38" t="s">
        <v>1182</v>
      </c>
      <c r="C676" s="72" t="s">
        <v>1183</v>
      </c>
      <c r="D676" s="28">
        <v>229</v>
      </c>
      <c r="E676" s="69">
        <v>34425</v>
      </c>
      <c r="F676" s="42">
        <v>1918111</v>
      </c>
      <c r="G676" s="77">
        <v>12.71965</v>
      </c>
      <c r="H676" s="42">
        <v>65939</v>
      </c>
      <c r="I676" s="77">
        <v>2.8814500000000001</v>
      </c>
      <c r="J676" s="41">
        <f>ROUND((+F676*G676+H676*I676)/1000,5)</f>
        <v>24587.700509999999</v>
      </c>
      <c r="K676" s="42">
        <v>1988529</v>
      </c>
      <c r="L676" s="77">
        <v>10.36298</v>
      </c>
      <c r="M676" s="42">
        <v>70039</v>
      </c>
      <c r="N676" s="77">
        <v>2.9983300000000002</v>
      </c>
      <c r="O676" s="41">
        <f>ROUND((+K676*L676+M676*N676)/1000,5)</f>
        <v>20817.086289999999</v>
      </c>
      <c r="P676" s="42">
        <v>2095274</v>
      </c>
      <c r="Q676" s="77">
        <v>9.7680299999999995</v>
      </c>
      <c r="R676" s="42">
        <v>72877</v>
      </c>
      <c r="S676" s="77">
        <v>2.95018</v>
      </c>
      <c r="T676" s="41">
        <f>ROUND((+P676*Q676+R676*S676)/1000,5)</f>
        <v>20681.699560000001</v>
      </c>
      <c r="U676" s="42">
        <f t="shared" si="518"/>
        <v>66086</v>
      </c>
      <c r="V676" s="43" t="s">
        <v>37</v>
      </c>
      <c r="W676" s="44">
        <f t="shared" si="519"/>
        <v>66086</v>
      </c>
      <c r="X676" s="45">
        <f t="shared" si="520"/>
        <v>5.3902841934071752E-3</v>
      </c>
      <c r="Y676" s="44">
        <f t="shared" si="521"/>
        <v>229</v>
      </c>
      <c r="Z676" s="45">
        <f t="shared" si="522"/>
        <v>1.3743848277517704E-2</v>
      </c>
      <c r="AA676" s="46">
        <f t="shared" si="523"/>
        <v>1.1655457256490072E-2</v>
      </c>
      <c r="AB676" s="183">
        <f t="shared" si="525"/>
        <v>1.1655</v>
      </c>
      <c r="AC676" s="36">
        <v>667</v>
      </c>
      <c r="AD676" s="47" t="e">
        <f>VLOOKUP(B676,#REF!,3,FALSE)</f>
        <v>#REF!</v>
      </c>
      <c r="AE676" s="2" t="e">
        <f t="shared" si="524"/>
        <v>#REF!</v>
      </c>
    </row>
    <row r="677" spans="1:31" x14ac:dyDescent="0.2">
      <c r="A677" s="25">
        <v>48</v>
      </c>
      <c r="B677" s="38" t="s">
        <v>1184</v>
      </c>
      <c r="C677" s="72" t="s">
        <v>1185</v>
      </c>
      <c r="D677" s="28">
        <v>135</v>
      </c>
      <c r="E677" s="69">
        <v>34790</v>
      </c>
      <c r="F677" s="42">
        <v>986308</v>
      </c>
      <c r="G677" s="77">
        <v>9.0875199999999996</v>
      </c>
      <c r="H677" s="42">
        <v>1220</v>
      </c>
      <c r="I677" s="77">
        <v>3.0037500000000001</v>
      </c>
      <c r="J677" s="41">
        <f>ROUND((+F677*G677+H677*I677)/1000,5)</f>
        <v>8966.7582500000008</v>
      </c>
      <c r="K677" s="42">
        <v>1019702</v>
      </c>
      <c r="L677" s="77">
        <v>8.53444</v>
      </c>
      <c r="M677" s="42">
        <v>1386</v>
      </c>
      <c r="N677" s="77">
        <v>0</v>
      </c>
      <c r="O677" s="41">
        <f>ROUND((+K677*L677+M677*N677)/1000,5)</f>
        <v>8702.58554</v>
      </c>
      <c r="P677" s="42">
        <v>1083589</v>
      </c>
      <c r="Q677" s="77">
        <v>8.9923300000000008</v>
      </c>
      <c r="R677" s="42">
        <v>1442</v>
      </c>
      <c r="S677" s="77">
        <v>2.77393</v>
      </c>
      <c r="T677" s="41">
        <f>ROUND((+P677*Q677+R677*S677)/1000,5)</f>
        <v>9747.9898799999992</v>
      </c>
      <c r="U677" s="42">
        <f t="shared" si="518"/>
        <v>27417</v>
      </c>
      <c r="V677" s="43" t="s">
        <v>37</v>
      </c>
      <c r="W677" s="44">
        <f t="shared" si="519"/>
        <v>27417</v>
      </c>
      <c r="X677" s="45">
        <f t="shared" si="520"/>
        <v>2.2362591430960341E-3</v>
      </c>
      <c r="Y677" s="44">
        <f t="shared" si="521"/>
        <v>135</v>
      </c>
      <c r="Z677" s="45">
        <f t="shared" si="522"/>
        <v>8.1022686352178602E-3</v>
      </c>
      <c r="AA677" s="46">
        <f t="shared" si="523"/>
        <v>6.6357662621874033E-3</v>
      </c>
      <c r="AB677" s="183">
        <f t="shared" si="525"/>
        <v>0.66359999999999997</v>
      </c>
      <c r="AC677" s="36">
        <v>668</v>
      </c>
      <c r="AD677" s="47" t="e">
        <f>VLOOKUP(B677,#REF!,3,FALSE)</f>
        <v>#REF!</v>
      </c>
      <c r="AE677" s="2" t="e">
        <f t="shared" si="524"/>
        <v>#REF!</v>
      </c>
    </row>
    <row r="678" spans="1:31" x14ac:dyDescent="0.2">
      <c r="A678" s="25">
        <v>48</v>
      </c>
      <c r="B678" s="38" t="s">
        <v>1186</v>
      </c>
      <c r="C678" s="72" t="s">
        <v>1187</v>
      </c>
      <c r="D678" s="28">
        <v>194</v>
      </c>
      <c r="E678" s="69">
        <v>34425</v>
      </c>
      <c r="F678" s="42">
        <v>1133373</v>
      </c>
      <c r="G678" s="77">
        <v>10.40258</v>
      </c>
      <c r="H678" s="42">
        <v>0</v>
      </c>
      <c r="I678" s="77">
        <v>0</v>
      </c>
      <c r="J678" s="41">
        <f>ROUND((+F678*G678+H678*I678)/1000,0)</f>
        <v>11790</v>
      </c>
      <c r="K678" s="42">
        <v>1132957</v>
      </c>
      <c r="L678" s="77">
        <v>10.34192</v>
      </c>
      <c r="M678" s="42">
        <v>0</v>
      </c>
      <c r="N678" s="77">
        <v>0</v>
      </c>
      <c r="O678" s="41">
        <f>ROUND((+K678*L678+M678*N678)/1000,0)</f>
        <v>11717</v>
      </c>
      <c r="P678" s="42">
        <v>1216070</v>
      </c>
      <c r="Q678" s="77">
        <v>10.130990000000001</v>
      </c>
      <c r="R678" s="42">
        <v>0</v>
      </c>
      <c r="S678" s="77">
        <v>0</v>
      </c>
      <c r="T678" s="41">
        <f>ROUND((+P678*Q678+R678*S678)/1000,0)</f>
        <v>12320</v>
      </c>
      <c r="U678" s="42">
        <f t="shared" si="518"/>
        <v>35827</v>
      </c>
      <c r="V678" s="43" t="s">
        <v>37</v>
      </c>
      <c r="W678" s="44">
        <f t="shared" si="519"/>
        <v>35827</v>
      </c>
      <c r="X678" s="45">
        <f t="shared" si="520"/>
        <v>2.9222181974578407E-3</v>
      </c>
      <c r="Y678" s="44">
        <f t="shared" si="521"/>
        <v>194</v>
      </c>
      <c r="Z678" s="45">
        <f t="shared" si="522"/>
        <v>1.1643260112831592E-2</v>
      </c>
      <c r="AA678" s="46">
        <f t="shared" si="523"/>
        <v>9.4629996339881534E-3</v>
      </c>
      <c r="AB678" s="183">
        <f t="shared" si="525"/>
        <v>0.94630000000000003</v>
      </c>
      <c r="AC678" s="36">
        <v>669</v>
      </c>
      <c r="AD678" s="47" t="e">
        <f>VLOOKUP(B678,#REF!,3,FALSE)</f>
        <v>#REF!</v>
      </c>
      <c r="AE678" s="2" t="e">
        <f t="shared" si="524"/>
        <v>#REF!</v>
      </c>
    </row>
    <row r="679" spans="1:31" x14ac:dyDescent="0.2">
      <c r="A679" s="25">
        <v>48</v>
      </c>
      <c r="B679" s="38" t="s">
        <v>1188</v>
      </c>
      <c r="C679" s="39" t="s">
        <v>51</v>
      </c>
      <c r="D679" s="49">
        <v>8477</v>
      </c>
      <c r="E679" s="69">
        <v>34790</v>
      </c>
      <c r="F679" s="30"/>
      <c r="G679" s="77"/>
      <c r="H679" s="42"/>
      <c r="I679" s="77"/>
      <c r="J679" s="42">
        <v>2954933</v>
      </c>
      <c r="K679" s="42"/>
      <c r="L679" s="77"/>
      <c r="M679" s="42"/>
      <c r="N679" s="77"/>
      <c r="O679" s="42">
        <v>3311638</v>
      </c>
      <c r="P679" s="42"/>
      <c r="Q679" s="77"/>
      <c r="R679" s="42"/>
      <c r="S679" s="77"/>
      <c r="T679" s="42">
        <v>3594924</v>
      </c>
      <c r="U679" s="42">
        <f t="shared" si="518"/>
        <v>9861495</v>
      </c>
      <c r="V679" s="43" t="s">
        <v>37</v>
      </c>
      <c r="W679" s="44">
        <f t="shared" si="519"/>
        <v>9861495</v>
      </c>
      <c r="X679" s="45">
        <f t="shared" si="520"/>
        <v>0.80434979605156753</v>
      </c>
      <c r="Y679" s="44">
        <f t="shared" si="521"/>
        <v>8477</v>
      </c>
      <c r="Z679" s="45">
        <f t="shared" si="522"/>
        <v>0.50876245348697635</v>
      </c>
      <c r="AA679" s="46">
        <f t="shared" si="523"/>
        <v>0.58265928912812415</v>
      </c>
      <c r="AB679" s="183">
        <f t="shared" si="525"/>
        <v>58.265900000000002</v>
      </c>
      <c r="AC679" s="36">
        <v>670</v>
      </c>
      <c r="AD679" s="47" t="e">
        <f>VLOOKUP(B679,#REF!,3,FALSE)</f>
        <v>#REF!</v>
      </c>
      <c r="AE679" s="2" t="e">
        <f t="shared" si="524"/>
        <v>#REF!</v>
      </c>
    </row>
    <row r="680" spans="1:31" x14ac:dyDescent="0.2">
      <c r="A680" s="25">
        <v>48</v>
      </c>
      <c r="B680" s="51" t="s">
        <v>1189</v>
      </c>
      <c r="C680" s="52" t="s">
        <v>1190</v>
      </c>
      <c r="D680" s="71">
        <f>SUBTOTAL(9,D672:D679)</f>
        <v>16662</v>
      </c>
      <c r="E680" s="69"/>
      <c r="F680" s="55"/>
      <c r="G680" s="56"/>
      <c r="H680" s="55"/>
      <c r="I680" s="56"/>
      <c r="J680" s="57">
        <f>SUBTOTAL(9,J672:J679)</f>
        <v>3726468.4587599998</v>
      </c>
      <c r="K680" s="58"/>
      <c r="L680" s="59"/>
      <c r="M680" s="58"/>
      <c r="N680" s="59"/>
      <c r="O680" s="57">
        <f>SUBTOTAL(9,O672:O679)</f>
        <v>4125450.6718299999</v>
      </c>
      <c r="P680" s="57"/>
      <c r="Q680" s="60"/>
      <c r="R680" s="57"/>
      <c r="S680" s="60"/>
      <c r="T680" s="57">
        <f>SUBTOTAL(9,T672:T679)</f>
        <v>4408288.6894399999</v>
      </c>
      <c r="U680" s="57">
        <f>SUBTOTAL(9,U672:U679)</f>
        <v>12260207</v>
      </c>
      <c r="V680" s="43"/>
      <c r="W680" s="61">
        <f t="shared" ref="W680:AB680" si="526">SUBTOTAL(9,W672:W679)</f>
        <v>12260207</v>
      </c>
      <c r="X680" s="62">
        <f t="shared" si="526"/>
        <v>1</v>
      </c>
      <c r="Y680" s="61">
        <f t="shared" si="526"/>
        <v>16662</v>
      </c>
      <c r="Z680" s="62">
        <f t="shared" si="526"/>
        <v>1</v>
      </c>
      <c r="AA680" s="63">
        <f t="shared" si="526"/>
        <v>1</v>
      </c>
      <c r="AB680" s="64">
        <f t="shared" si="526"/>
        <v>99.999900000000011</v>
      </c>
      <c r="AC680" s="36">
        <v>671</v>
      </c>
      <c r="AD680" s="47" t="e">
        <f>VLOOKUP(B680,#REF!,3,FALSE)</f>
        <v>#REF!</v>
      </c>
      <c r="AE680" s="2" t="e">
        <f t="shared" si="524"/>
        <v>#REF!</v>
      </c>
    </row>
    <row r="681" spans="1:31" ht="13.5" thickBot="1" x14ac:dyDescent="0.25">
      <c r="A681" s="25">
        <v>48</v>
      </c>
      <c r="B681" s="51"/>
      <c r="C681" s="52"/>
      <c r="D681" s="53" t="s">
        <v>54</v>
      </c>
      <c r="E681" s="54">
        <f>COUNTIF(E672:E679,"&gt;0.0")</f>
        <v>8</v>
      </c>
      <c r="F681" s="55"/>
      <c r="G681" s="56"/>
      <c r="H681" s="55"/>
      <c r="I681" s="56"/>
      <c r="J681" s="57"/>
      <c r="K681" s="58"/>
      <c r="L681" s="59"/>
      <c r="M681" s="58"/>
      <c r="N681" s="59"/>
      <c r="O681" s="57"/>
      <c r="P681" s="57"/>
      <c r="Q681" s="60"/>
      <c r="R681" s="57"/>
      <c r="S681" s="60"/>
      <c r="T681" s="57"/>
      <c r="U681" s="42"/>
      <c r="V681" s="43"/>
      <c r="W681" s="44"/>
      <c r="X681" s="45"/>
      <c r="Y681" s="44"/>
      <c r="Z681" s="45"/>
      <c r="AA681" s="46"/>
      <c r="AB681" s="183"/>
      <c r="AC681" s="36">
        <v>672</v>
      </c>
      <c r="AD681" s="47"/>
    </row>
    <row r="682" spans="1:31" ht="15.75" thickBot="1" x14ac:dyDescent="0.3">
      <c r="A682" s="25">
        <v>49</v>
      </c>
      <c r="B682" s="78" t="s">
        <v>1191</v>
      </c>
      <c r="C682" s="72"/>
      <c r="D682" s="28"/>
      <c r="E682" s="69"/>
      <c r="F682" s="42"/>
      <c r="G682" s="77"/>
      <c r="H682" s="42"/>
      <c r="I682" s="77"/>
      <c r="J682" s="42"/>
      <c r="K682" s="42"/>
      <c r="L682" s="77"/>
      <c r="M682" s="42"/>
      <c r="N682" s="77"/>
      <c r="O682" s="42"/>
      <c r="P682" s="42"/>
      <c r="Q682" s="77"/>
      <c r="R682" s="42"/>
      <c r="S682" s="77"/>
      <c r="T682" s="42"/>
      <c r="U682" s="42"/>
      <c r="V682" s="43"/>
      <c r="W682" s="33"/>
      <c r="X682" s="34"/>
      <c r="Y682" s="33"/>
      <c r="Z682" s="34"/>
      <c r="AA682" s="35"/>
      <c r="AB682" s="184">
        <v>100</v>
      </c>
      <c r="AC682" s="36">
        <v>673</v>
      </c>
      <c r="AD682" s="47"/>
    </row>
    <row r="683" spans="1:31" x14ac:dyDescent="0.2">
      <c r="A683" s="25">
        <v>49</v>
      </c>
      <c r="B683" s="38" t="s">
        <v>1192</v>
      </c>
      <c r="C683" s="72" t="s">
        <v>1193</v>
      </c>
      <c r="D683" s="28">
        <v>6128</v>
      </c>
      <c r="E683" s="69">
        <v>34608</v>
      </c>
      <c r="F683" s="42">
        <v>85783391</v>
      </c>
      <c r="G683" s="77">
        <v>8.2481500000000008</v>
      </c>
      <c r="H683" s="42">
        <v>361766</v>
      </c>
      <c r="I683" s="77">
        <v>0</v>
      </c>
      <c r="J683" s="41">
        <f>ROUND((+F683*G683+H683*I683)/1000,0)</f>
        <v>707554</v>
      </c>
      <c r="K683" s="42">
        <v>88168781</v>
      </c>
      <c r="L683" s="77">
        <v>8.4558300000000006</v>
      </c>
      <c r="M683" s="42">
        <v>400631</v>
      </c>
      <c r="N683" s="77">
        <v>0</v>
      </c>
      <c r="O683" s="41">
        <f>ROUND((+K683*L683+M683*N683)/1000,0)</f>
        <v>745540</v>
      </c>
      <c r="P683" s="42">
        <v>92225051</v>
      </c>
      <c r="Q683" s="77">
        <v>9.4439899999999994</v>
      </c>
      <c r="R683" s="42">
        <v>416635</v>
      </c>
      <c r="S683" s="77">
        <v>3.0037500000000001</v>
      </c>
      <c r="T683" s="41">
        <f>ROUND((+P683*Q683+R683*S683)/1000,0)</f>
        <v>872224</v>
      </c>
      <c r="U683" s="42">
        <f t="shared" ref="U683:U696" si="527">ROUND(+T683+O683+J683,0)</f>
        <v>2325318</v>
      </c>
      <c r="V683" s="43" t="s">
        <v>37</v>
      </c>
      <c r="W683" s="44">
        <f t="shared" ref="W683:W696" si="528">IF(V683="yes",U683,"")</f>
        <v>2325318</v>
      </c>
      <c r="X683" s="45">
        <f t="shared" ref="X683:X696" si="529">IF(V683="yes",W683/W$697,0)</f>
        <v>0.19379126043433642</v>
      </c>
      <c r="Y683" s="44">
        <f t="shared" ref="Y683:Y696" si="530">IF(V683="yes",D683,"")</f>
        <v>6128</v>
      </c>
      <c r="Z683" s="45">
        <f t="shared" ref="Z683:Z696" si="531">IF(V683="yes",Y683/Y$697,0)</f>
        <v>0.31449833205029509</v>
      </c>
      <c r="AA683" s="46">
        <f t="shared" ref="AA683:AA696" si="532">(X683*0.25+Z683*0.75)</f>
        <v>0.28432156414630544</v>
      </c>
      <c r="AB683" s="183">
        <f>ROUND(+AA683*$AB$682,4)</f>
        <v>28.432200000000002</v>
      </c>
      <c r="AC683" s="36">
        <v>674</v>
      </c>
      <c r="AD683" s="47" t="e">
        <f>VLOOKUP(B683,#REF!,3,FALSE)</f>
        <v>#REF!</v>
      </c>
      <c r="AE683" s="2" t="e">
        <f t="shared" ref="AE683:AE697" si="533">EXACT(D683,AD683)</f>
        <v>#REF!</v>
      </c>
    </row>
    <row r="684" spans="1:31" x14ac:dyDescent="0.2">
      <c r="A684" s="25">
        <v>49</v>
      </c>
      <c r="B684" s="38" t="s">
        <v>1194</v>
      </c>
      <c r="C684" s="72" t="s">
        <v>1195</v>
      </c>
      <c r="D684" s="28">
        <v>2363</v>
      </c>
      <c r="E684" s="69">
        <v>33329</v>
      </c>
      <c r="F684" s="42">
        <v>24650595</v>
      </c>
      <c r="G684" s="77">
        <v>12.09192</v>
      </c>
      <c r="H684" s="42">
        <v>0</v>
      </c>
      <c r="I684" s="77">
        <v>0</v>
      </c>
      <c r="J684" s="41">
        <f>ROUND((+F684*G684+H684*I684)/1000,0)</f>
        <v>298073</v>
      </c>
      <c r="K684" s="42">
        <v>25706851</v>
      </c>
      <c r="L684" s="77">
        <v>11.595140000000001</v>
      </c>
      <c r="M684" s="42">
        <v>0</v>
      </c>
      <c r="N684" s="77">
        <v>0</v>
      </c>
      <c r="O684" s="41">
        <f>ROUND((+K684*L684+M684*N684)/1000,0)</f>
        <v>298075</v>
      </c>
      <c r="P684" s="42">
        <v>27015711</v>
      </c>
      <c r="Q684" s="77">
        <v>11.0334</v>
      </c>
      <c r="R684" s="42">
        <v>0</v>
      </c>
      <c r="S684" s="77">
        <v>0</v>
      </c>
      <c r="T684" s="41">
        <f>ROUND((+P684*Q684+R684*S684)/1000,0)</f>
        <v>298075</v>
      </c>
      <c r="U684" s="42">
        <f t="shared" si="527"/>
        <v>894223</v>
      </c>
      <c r="V684" s="43" t="s">
        <v>37</v>
      </c>
      <c r="W684" s="44">
        <f t="shared" si="528"/>
        <v>894223</v>
      </c>
      <c r="X684" s="45">
        <f t="shared" si="529"/>
        <v>7.4524259597772702E-2</v>
      </c>
      <c r="Y684" s="44">
        <f t="shared" si="530"/>
        <v>2363</v>
      </c>
      <c r="Z684" s="45">
        <f t="shared" si="531"/>
        <v>0.12127277392866308</v>
      </c>
      <c r="AA684" s="46">
        <f t="shared" si="532"/>
        <v>0.10958564534594048</v>
      </c>
      <c r="AB684" s="183">
        <f t="shared" ref="AB684:AB695" si="534">ROUND(+AA684*$AB$682,4)</f>
        <v>10.958600000000001</v>
      </c>
      <c r="AC684" s="36">
        <v>675</v>
      </c>
      <c r="AD684" s="47" t="e">
        <f>VLOOKUP(B684,#REF!,3,FALSE)</f>
        <v>#REF!</v>
      </c>
      <c r="AE684" s="2" t="e">
        <f t="shared" si="533"/>
        <v>#REF!</v>
      </c>
    </row>
    <row r="685" spans="1:31" x14ac:dyDescent="0.2">
      <c r="A685" s="25">
        <v>49</v>
      </c>
      <c r="B685" s="38" t="s">
        <v>1196</v>
      </c>
      <c r="C685" s="72" t="s">
        <v>1197</v>
      </c>
      <c r="D685" s="28">
        <v>949</v>
      </c>
      <c r="E685" s="69">
        <v>32782</v>
      </c>
      <c r="F685" s="42">
        <v>10840795</v>
      </c>
      <c r="G685" s="77">
        <v>7.67997</v>
      </c>
      <c r="H685" s="42">
        <v>154592</v>
      </c>
      <c r="I685" s="77">
        <v>3.0014500000000002</v>
      </c>
      <c r="J685" s="41">
        <f>ROUND((+F685*G685+H685*I685)/1000,0)</f>
        <v>83721</v>
      </c>
      <c r="K685" s="42">
        <v>11736758</v>
      </c>
      <c r="L685" s="77">
        <v>8.0983199999999993</v>
      </c>
      <c r="M685" s="42">
        <v>164544</v>
      </c>
      <c r="N685" s="77">
        <v>3.00224</v>
      </c>
      <c r="O685" s="41">
        <f>ROUND((+K685*L685+M685*N685)/1000,0)</f>
        <v>95542</v>
      </c>
      <c r="P685" s="42">
        <v>12304168</v>
      </c>
      <c r="Q685" s="77">
        <v>8.7000399999999996</v>
      </c>
      <c r="R685" s="42">
        <v>174779</v>
      </c>
      <c r="S685" s="77">
        <v>2.8893599999999999</v>
      </c>
      <c r="T685" s="41">
        <f>ROUND((+P685*Q685+R685*S685)/1000,0)</f>
        <v>107552</v>
      </c>
      <c r="U685" s="42">
        <f t="shared" si="527"/>
        <v>286815</v>
      </c>
      <c r="V685" s="43" t="s">
        <v>37</v>
      </c>
      <c r="W685" s="44">
        <f t="shared" si="528"/>
        <v>286815</v>
      </c>
      <c r="X685" s="45">
        <f t="shared" si="529"/>
        <v>2.3903070617212013E-2</v>
      </c>
      <c r="Y685" s="44">
        <f t="shared" si="530"/>
        <v>949</v>
      </c>
      <c r="Z685" s="45">
        <f t="shared" si="531"/>
        <v>4.8704131383115218E-2</v>
      </c>
      <c r="AA685" s="46">
        <f t="shared" si="532"/>
        <v>4.2503866191639414E-2</v>
      </c>
      <c r="AB685" s="183">
        <f t="shared" si="534"/>
        <v>4.2504</v>
      </c>
      <c r="AC685" s="36">
        <v>676</v>
      </c>
      <c r="AD685" s="47" t="e">
        <f>VLOOKUP(B685,#REF!,3,FALSE)</f>
        <v>#REF!</v>
      </c>
      <c r="AE685" s="2" t="e">
        <f t="shared" si="533"/>
        <v>#REF!</v>
      </c>
    </row>
    <row r="686" spans="1:31" x14ac:dyDescent="0.2">
      <c r="A686" s="25">
        <v>49</v>
      </c>
      <c r="B686" s="38" t="s">
        <v>1198</v>
      </c>
      <c r="C686" s="72" t="s">
        <v>1199</v>
      </c>
      <c r="D686" s="28">
        <v>506</v>
      </c>
      <c r="E686" s="69">
        <v>32782</v>
      </c>
      <c r="F686" s="42">
        <v>6069739</v>
      </c>
      <c r="G686" s="77">
        <v>7.1782300000000001</v>
      </c>
      <c r="H686" s="42">
        <v>0</v>
      </c>
      <c r="I686" s="77">
        <v>0</v>
      </c>
      <c r="J686" s="41">
        <f>ROUND((+F686*G686+H686*I686)/1000,0)</f>
        <v>43570</v>
      </c>
      <c r="K686" s="42">
        <v>6561110</v>
      </c>
      <c r="L686" s="77">
        <v>7.2416099999999997</v>
      </c>
      <c r="M686" s="42">
        <v>0</v>
      </c>
      <c r="N686" s="77">
        <v>0</v>
      </c>
      <c r="O686" s="41">
        <f>ROUND((+K686*L686+M686*N686)/1000,0)</f>
        <v>47513</v>
      </c>
      <c r="P686" s="42">
        <v>6784601</v>
      </c>
      <c r="Q686" s="77">
        <v>8.2096099999999996</v>
      </c>
      <c r="R686" s="42">
        <v>0</v>
      </c>
      <c r="S686" s="77">
        <v>0</v>
      </c>
      <c r="T686" s="41">
        <f>ROUND((+P686*Q686+R686*S686)/1000,0)</f>
        <v>55699</v>
      </c>
      <c r="U686" s="42">
        <f t="shared" si="527"/>
        <v>146782</v>
      </c>
      <c r="V686" s="43" t="s">
        <v>37</v>
      </c>
      <c r="W686" s="44">
        <f t="shared" si="528"/>
        <v>146782</v>
      </c>
      <c r="X686" s="45">
        <f t="shared" si="529"/>
        <v>1.2232765062272243E-2</v>
      </c>
      <c r="Y686" s="44">
        <f t="shared" si="530"/>
        <v>506</v>
      </c>
      <c r="Z686" s="45">
        <f t="shared" si="531"/>
        <v>2.5968693867077237E-2</v>
      </c>
      <c r="AA686" s="46">
        <f t="shared" si="532"/>
        <v>2.2534711665875992E-2</v>
      </c>
      <c r="AB686" s="183">
        <f t="shared" si="534"/>
        <v>2.2534999999999998</v>
      </c>
      <c r="AC686" s="36">
        <v>677</v>
      </c>
      <c r="AD686" s="47" t="e">
        <f>VLOOKUP(B686,#REF!,3,FALSE)</f>
        <v>#REF!</v>
      </c>
      <c r="AE686" s="2" t="e">
        <f t="shared" si="533"/>
        <v>#REF!</v>
      </c>
    </row>
    <row r="687" spans="1:31" x14ac:dyDescent="0.2">
      <c r="A687" s="25">
        <v>49</v>
      </c>
      <c r="B687" s="38" t="s">
        <v>1200</v>
      </c>
      <c r="C687" s="72" t="s">
        <v>1201</v>
      </c>
      <c r="D687" s="28">
        <v>380</v>
      </c>
      <c r="E687" s="69">
        <v>34700</v>
      </c>
      <c r="F687" s="42">
        <v>2514295</v>
      </c>
      <c r="G687" s="77">
        <v>7.9517300000000004</v>
      </c>
      <c r="H687" s="42">
        <v>19750</v>
      </c>
      <c r="I687" s="77">
        <v>2.9873400000000001</v>
      </c>
      <c r="J687" s="41">
        <f>ROUND((+F687*G687+H687*I687)/1000,0)</f>
        <v>20052</v>
      </c>
      <c r="K687" s="42">
        <v>2642285</v>
      </c>
      <c r="L687" s="77">
        <v>7.9692400000000001</v>
      </c>
      <c r="M687" s="42">
        <v>23757</v>
      </c>
      <c r="N687" s="77">
        <v>0</v>
      </c>
      <c r="O687" s="41">
        <f>ROUND((+K687*L687+M687*N687)/1000,0)</f>
        <v>21057</v>
      </c>
      <c r="P687" s="42">
        <v>2780725</v>
      </c>
      <c r="Q687" s="77">
        <v>8.1</v>
      </c>
      <c r="R687" s="42">
        <v>24719</v>
      </c>
      <c r="S687" s="77">
        <v>0</v>
      </c>
      <c r="T687" s="41">
        <f>ROUND((+P687*Q687+R687*S687)/1000,0)</f>
        <v>22524</v>
      </c>
      <c r="U687" s="42">
        <f t="shared" si="527"/>
        <v>63633</v>
      </c>
      <c r="V687" s="43" t="s">
        <v>37</v>
      </c>
      <c r="W687" s="44">
        <f t="shared" si="528"/>
        <v>63633</v>
      </c>
      <c r="X687" s="45">
        <f t="shared" si="529"/>
        <v>5.3031539235571775E-3</v>
      </c>
      <c r="Y687" s="44">
        <f t="shared" si="530"/>
        <v>380</v>
      </c>
      <c r="Z687" s="45">
        <f t="shared" si="531"/>
        <v>1.9502181164998716E-2</v>
      </c>
      <c r="AA687" s="46">
        <f t="shared" si="532"/>
        <v>1.5952424354638332E-2</v>
      </c>
      <c r="AB687" s="183">
        <f t="shared" si="534"/>
        <v>1.5952</v>
      </c>
      <c r="AC687" s="36">
        <v>678</v>
      </c>
      <c r="AD687" s="47" t="e">
        <f>VLOOKUP(B687,#REF!,3,FALSE)</f>
        <v>#REF!</v>
      </c>
      <c r="AE687" s="2" t="e">
        <f t="shared" si="533"/>
        <v>#REF!</v>
      </c>
    </row>
    <row r="688" spans="1:31" x14ac:dyDescent="0.2">
      <c r="A688" s="25">
        <v>49</v>
      </c>
      <c r="B688" s="38" t="s">
        <v>1202</v>
      </c>
      <c r="C688" s="72" t="s">
        <v>1203</v>
      </c>
      <c r="D688" s="28">
        <v>99</v>
      </c>
      <c r="E688" s="69">
        <v>32782</v>
      </c>
      <c r="F688" s="42">
        <v>910687</v>
      </c>
      <c r="G688" s="77">
        <v>8.1</v>
      </c>
      <c r="H688" s="42">
        <v>85343</v>
      </c>
      <c r="I688" s="77">
        <v>0</v>
      </c>
      <c r="J688" s="41">
        <f>ROUND((+F688*G688+H688*I688)/1000,5)</f>
        <v>7376.5646999999999</v>
      </c>
      <c r="K688" s="42">
        <v>974340</v>
      </c>
      <c r="L688" s="77">
        <v>8.1</v>
      </c>
      <c r="M688" s="42">
        <v>97305</v>
      </c>
      <c r="N688" s="77">
        <v>0</v>
      </c>
      <c r="O688" s="41">
        <f>ROUND((+K688*L688+M688*N688)/1000,5)</f>
        <v>7892.1540000000005</v>
      </c>
      <c r="P688" s="42">
        <v>1034150</v>
      </c>
      <c r="Q688" s="77">
        <v>8.1</v>
      </c>
      <c r="R688" s="42">
        <v>101604</v>
      </c>
      <c r="S688" s="77">
        <v>0</v>
      </c>
      <c r="T688" s="41">
        <f>ROUND((+P688*Q688+R688*S688)/1000,5)</f>
        <v>8376.6149999999998</v>
      </c>
      <c r="U688" s="42">
        <f t="shared" si="527"/>
        <v>23645</v>
      </c>
      <c r="V688" s="43" t="s">
        <v>37</v>
      </c>
      <c r="W688" s="44">
        <f t="shared" si="528"/>
        <v>23645</v>
      </c>
      <c r="X688" s="45">
        <f t="shared" si="529"/>
        <v>1.9705667581680804E-3</v>
      </c>
      <c r="Y688" s="44">
        <f t="shared" si="530"/>
        <v>99</v>
      </c>
      <c r="Z688" s="45">
        <f t="shared" si="531"/>
        <v>5.0808314087759819E-3</v>
      </c>
      <c r="AA688" s="46">
        <f t="shared" si="532"/>
        <v>4.3032652461240063E-3</v>
      </c>
      <c r="AB688" s="183">
        <f t="shared" si="534"/>
        <v>0.43030000000000002</v>
      </c>
      <c r="AC688" s="36">
        <v>679</v>
      </c>
      <c r="AD688" s="47" t="e">
        <f>VLOOKUP(B688,#REF!,3,FALSE)</f>
        <v>#REF!</v>
      </c>
      <c r="AE688" s="2" t="e">
        <f t="shared" si="533"/>
        <v>#REF!</v>
      </c>
    </row>
    <row r="689" spans="1:31" x14ac:dyDescent="0.2">
      <c r="A689" s="25">
        <v>49</v>
      </c>
      <c r="B689" s="38" t="s">
        <v>1204</v>
      </c>
      <c r="C689" s="79" t="s">
        <v>1205</v>
      </c>
      <c r="D689" s="28">
        <v>237</v>
      </c>
      <c r="E689" s="69">
        <v>32782</v>
      </c>
      <c r="F689" s="42">
        <v>2490523</v>
      </c>
      <c r="G689" s="77">
        <v>7.2587200000000003</v>
      </c>
      <c r="H689" s="42">
        <v>171615</v>
      </c>
      <c r="I689" s="77">
        <v>3.0037500000000001</v>
      </c>
      <c r="J689" s="41">
        <f t="shared" ref="J689:J695" si="535">ROUND((+F689*G689+H689*I689)/1000,0)</f>
        <v>18593</v>
      </c>
      <c r="K689" s="42">
        <v>2792935</v>
      </c>
      <c r="L689" s="77">
        <v>7.0255799999999997</v>
      </c>
      <c r="M689" s="42">
        <v>186045</v>
      </c>
      <c r="N689" s="77">
        <v>2.9992700000000001</v>
      </c>
      <c r="O689" s="41">
        <f>ROUND((+K689*L689+M689*N689)/1000,0)</f>
        <v>20180</v>
      </c>
      <c r="P689" s="42">
        <v>2939963</v>
      </c>
      <c r="Q689" s="77">
        <v>8.0769699999999993</v>
      </c>
      <c r="R689" s="42">
        <v>193262</v>
      </c>
      <c r="S689" s="77">
        <v>3.0011100000000002</v>
      </c>
      <c r="T689" s="41">
        <f>ROUND((+P689*Q689+R689*S689)/1000,0)</f>
        <v>24326</v>
      </c>
      <c r="U689" s="42">
        <f t="shared" si="527"/>
        <v>63099</v>
      </c>
      <c r="V689" s="43" t="s">
        <v>37</v>
      </c>
      <c r="W689" s="44">
        <f t="shared" si="528"/>
        <v>63099</v>
      </c>
      <c r="X689" s="45">
        <f t="shared" si="529"/>
        <v>5.2586505338823308E-3</v>
      </c>
      <c r="Y689" s="44">
        <f t="shared" si="530"/>
        <v>237</v>
      </c>
      <c r="Z689" s="45">
        <f t="shared" si="531"/>
        <v>1.2163202463433411E-2</v>
      </c>
      <c r="AA689" s="46">
        <f t="shared" si="532"/>
        <v>1.043706448104564E-2</v>
      </c>
      <c r="AB689" s="183">
        <f t="shared" si="534"/>
        <v>1.0437000000000001</v>
      </c>
      <c r="AC689" s="36">
        <v>680</v>
      </c>
      <c r="AD689" s="47" t="e">
        <f>VLOOKUP(B689,#REF!,3,FALSE)</f>
        <v>#REF!</v>
      </c>
      <c r="AE689" s="2" t="e">
        <f t="shared" si="533"/>
        <v>#REF!</v>
      </c>
    </row>
    <row r="690" spans="1:31" x14ac:dyDescent="0.2">
      <c r="A690" s="25">
        <v>49</v>
      </c>
      <c r="B690" s="38" t="s">
        <v>1206</v>
      </c>
      <c r="C690" s="72" t="s">
        <v>1207</v>
      </c>
      <c r="D690" s="28">
        <v>408</v>
      </c>
      <c r="E690" s="69">
        <v>32782</v>
      </c>
      <c r="F690" s="42">
        <v>4111314</v>
      </c>
      <c r="G690" s="77">
        <v>9.9214099999999998</v>
      </c>
      <c r="H690" s="42">
        <v>533356</v>
      </c>
      <c r="I690" s="77">
        <v>2.99987</v>
      </c>
      <c r="J690" s="41">
        <f t="shared" si="535"/>
        <v>42390</v>
      </c>
      <c r="K690" s="42">
        <v>4333344</v>
      </c>
      <c r="L690" s="77">
        <v>9.8381299999999996</v>
      </c>
      <c r="M690" s="42">
        <v>585360</v>
      </c>
      <c r="N690" s="77">
        <v>3.00183</v>
      </c>
      <c r="O690" s="41">
        <f>ROUND((+K690*L690+M690*N690)/1000,0)</f>
        <v>44389</v>
      </c>
      <c r="P690" s="42">
        <v>4613289</v>
      </c>
      <c r="Q690" s="77">
        <v>9.4901999999999997</v>
      </c>
      <c r="R690" s="42">
        <v>611082</v>
      </c>
      <c r="S690" s="77">
        <v>3.0037500000000001</v>
      </c>
      <c r="T690" s="41">
        <f>ROUND((+P690*Q690+R690*S690)/1000,0)</f>
        <v>45617</v>
      </c>
      <c r="U690" s="42">
        <f t="shared" si="527"/>
        <v>132396</v>
      </c>
      <c r="V690" s="43" t="s">
        <v>37</v>
      </c>
      <c r="W690" s="44">
        <f t="shared" si="528"/>
        <v>132396</v>
      </c>
      <c r="X690" s="45">
        <f t="shared" si="529"/>
        <v>1.1033840410844625E-2</v>
      </c>
      <c r="Y690" s="44">
        <f t="shared" si="530"/>
        <v>408</v>
      </c>
      <c r="Z690" s="45">
        <f t="shared" si="531"/>
        <v>2.0939183987682831E-2</v>
      </c>
      <c r="AA690" s="46">
        <f t="shared" si="532"/>
        <v>1.8462848093473282E-2</v>
      </c>
      <c r="AB690" s="183">
        <f t="shared" si="534"/>
        <v>1.8463000000000001</v>
      </c>
      <c r="AC690" s="36">
        <v>681</v>
      </c>
      <c r="AD690" s="47" t="e">
        <f>VLOOKUP(B690,#REF!,3,FALSE)</f>
        <v>#REF!</v>
      </c>
      <c r="AE690" s="2" t="e">
        <f t="shared" si="533"/>
        <v>#REF!</v>
      </c>
    </row>
    <row r="691" spans="1:31" x14ac:dyDescent="0.2">
      <c r="A691" s="25">
        <v>49</v>
      </c>
      <c r="B691" s="38" t="s">
        <v>1208</v>
      </c>
      <c r="C691" s="72" t="s">
        <v>1209</v>
      </c>
      <c r="D691" s="28">
        <v>129</v>
      </c>
      <c r="E691" s="69">
        <v>34608</v>
      </c>
      <c r="F691" s="42">
        <v>706968</v>
      </c>
      <c r="G691" s="77">
        <v>7.9946999999999999</v>
      </c>
      <c r="H691" s="42">
        <v>136753</v>
      </c>
      <c r="I691" s="77">
        <v>3.0037500000000001</v>
      </c>
      <c r="J691" s="41">
        <f t="shared" si="535"/>
        <v>6063</v>
      </c>
      <c r="K691" s="42">
        <v>797635</v>
      </c>
      <c r="L691" s="77">
        <v>11.520300000000001</v>
      </c>
      <c r="M691" s="42">
        <v>153325</v>
      </c>
      <c r="N691" s="77">
        <v>3.0001600000000002</v>
      </c>
      <c r="O691" s="41">
        <f>ROUND((+K691*L691+M691*N691)/1000,0)</f>
        <v>9649</v>
      </c>
      <c r="P691" s="42">
        <v>847208</v>
      </c>
      <c r="Q691" s="77">
        <v>11.16963</v>
      </c>
      <c r="R691" s="42">
        <v>159423</v>
      </c>
      <c r="S691" s="77">
        <v>3.0037500000000001</v>
      </c>
      <c r="T691" s="41">
        <f>ROUND((+P691*Q691+R691*S691)/1000,0)</f>
        <v>9942</v>
      </c>
      <c r="U691" s="42">
        <f t="shared" si="527"/>
        <v>25654</v>
      </c>
      <c r="V691" s="43" t="s">
        <v>37</v>
      </c>
      <c r="W691" s="44">
        <f t="shared" si="528"/>
        <v>25654</v>
      </c>
      <c r="X691" s="45">
        <f t="shared" si="529"/>
        <v>2.1379961773755102E-3</v>
      </c>
      <c r="Y691" s="44">
        <f t="shared" si="530"/>
        <v>129</v>
      </c>
      <c r="Z691" s="45">
        <f t="shared" si="531"/>
        <v>6.6204772902232487E-3</v>
      </c>
      <c r="AA691" s="46">
        <f t="shared" si="532"/>
        <v>5.4998570120113142E-3</v>
      </c>
      <c r="AB691" s="183">
        <f t="shared" si="534"/>
        <v>0.55000000000000004</v>
      </c>
      <c r="AC691" s="36">
        <v>682</v>
      </c>
      <c r="AD691" s="47" t="e">
        <f>VLOOKUP(B691,#REF!,3,FALSE)</f>
        <v>#REF!</v>
      </c>
      <c r="AE691" s="2" t="e">
        <f t="shared" si="533"/>
        <v>#REF!</v>
      </c>
    </row>
    <row r="692" spans="1:31" x14ac:dyDescent="0.2">
      <c r="A692" s="25">
        <v>49</v>
      </c>
      <c r="B692" s="38" t="s">
        <v>1210</v>
      </c>
      <c r="C692" s="72" t="s">
        <v>1211</v>
      </c>
      <c r="D692" s="28">
        <v>92</v>
      </c>
      <c r="E692" s="69">
        <v>32782</v>
      </c>
      <c r="F692" s="42">
        <v>652796</v>
      </c>
      <c r="G692" s="77">
        <v>10.27219</v>
      </c>
      <c r="H692" s="42">
        <v>291746</v>
      </c>
      <c r="I692" s="77">
        <v>3.0026099999999998</v>
      </c>
      <c r="J692" s="41">
        <f t="shared" si="535"/>
        <v>7582</v>
      </c>
      <c r="K692" s="42">
        <v>669587</v>
      </c>
      <c r="L692" s="77">
        <v>10.16215</v>
      </c>
      <c r="M692" s="42">
        <v>321620</v>
      </c>
      <c r="N692" s="77">
        <v>3.0037500000000001</v>
      </c>
      <c r="O692" s="41">
        <f>ROUND((+K692*L692+M692*N692)/1000,5)</f>
        <v>7770.5096100000001</v>
      </c>
      <c r="P692" s="42">
        <v>722817</v>
      </c>
      <c r="Q692" s="77">
        <v>9.8641500000000004</v>
      </c>
      <c r="R692" s="42">
        <v>335759</v>
      </c>
      <c r="S692" s="77">
        <v>3.0037500000000001</v>
      </c>
      <c r="T692" s="41">
        <f>ROUND((+P692*Q692+R692*S692)/1000,5)</f>
        <v>8138.5114100000001</v>
      </c>
      <c r="U692" s="42">
        <f t="shared" si="527"/>
        <v>23491</v>
      </c>
      <c r="V692" s="43" t="s">
        <v>37</v>
      </c>
      <c r="W692" s="44">
        <f t="shared" si="528"/>
        <v>23491</v>
      </c>
      <c r="X692" s="45">
        <f t="shared" si="529"/>
        <v>1.9577324472880684E-3</v>
      </c>
      <c r="Y692" s="44">
        <f t="shared" si="530"/>
        <v>92</v>
      </c>
      <c r="Z692" s="45">
        <f t="shared" si="531"/>
        <v>4.7215807031049523E-3</v>
      </c>
      <c r="AA692" s="46">
        <f t="shared" si="532"/>
        <v>4.0306186391507312E-3</v>
      </c>
      <c r="AB692" s="183">
        <f t="shared" si="534"/>
        <v>0.40310000000000001</v>
      </c>
      <c r="AC692" s="36">
        <v>683</v>
      </c>
      <c r="AD692" s="47" t="e">
        <f>VLOOKUP(B692,#REF!,3,FALSE)</f>
        <v>#REF!</v>
      </c>
      <c r="AE692" s="2" t="e">
        <f t="shared" si="533"/>
        <v>#REF!</v>
      </c>
    </row>
    <row r="693" spans="1:31" x14ac:dyDescent="0.2">
      <c r="A693" s="25">
        <v>49</v>
      </c>
      <c r="B693" s="38" t="s">
        <v>1212</v>
      </c>
      <c r="C693" s="72" t="s">
        <v>1213</v>
      </c>
      <c r="D693" s="28">
        <v>143</v>
      </c>
      <c r="E693" s="69">
        <v>32782</v>
      </c>
      <c r="F693" s="42">
        <v>1446905</v>
      </c>
      <c r="G693" s="77">
        <v>8.1663899999999998</v>
      </c>
      <c r="H693" s="42">
        <v>129537</v>
      </c>
      <c r="I693" s="77">
        <v>3.0037500000000001</v>
      </c>
      <c r="J693" s="41">
        <f t="shared" si="535"/>
        <v>12205</v>
      </c>
      <c r="K693" s="42">
        <v>1494808</v>
      </c>
      <c r="L693" s="77">
        <v>8.1</v>
      </c>
      <c r="M693" s="42">
        <v>157774</v>
      </c>
      <c r="N693" s="77">
        <v>3.0037500000000001</v>
      </c>
      <c r="O693" s="41">
        <f>ROUND((+K693*L693+M693*N693)/1000,0)</f>
        <v>12582</v>
      </c>
      <c r="P693" s="42">
        <v>1561710</v>
      </c>
      <c r="Q693" s="77">
        <v>8.0386199999999999</v>
      </c>
      <c r="R693" s="42">
        <v>163560</v>
      </c>
      <c r="S693" s="77">
        <v>3.0037500000000001</v>
      </c>
      <c r="T693" s="41">
        <f>ROUND((+P693*Q693+R693*S693)/1000,0)</f>
        <v>13045</v>
      </c>
      <c r="U693" s="42">
        <f t="shared" si="527"/>
        <v>37832</v>
      </c>
      <c r="V693" s="43" t="s">
        <v>37</v>
      </c>
      <c r="W693" s="44">
        <f t="shared" si="528"/>
        <v>37832</v>
      </c>
      <c r="X693" s="45">
        <f t="shared" si="529"/>
        <v>3.1529068130689286E-3</v>
      </c>
      <c r="Y693" s="44">
        <f t="shared" si="530"/>
        <v>143</v>
      </c>
      <c r="Z693" s="45">
        <f t="shared" si="531"/>
        <v>7.3389787015653071E-3</v>
      </c>
      <c r="AA693" s="46">
        <f t="shared" si="532"/>
        <v>6.292460729441212E-3</v>
      </c>
      <c r="AB693" s="183">
        <f t="shared" si="534"/>
        <v>0.62919999999999998</v>
      </c>
      <c r="AC693" s="36">
        <v>684</v>
      </c>
      <c r="AD693" s="47" t="e">
        <f>VLOOKUP(B693,#REF!,3,FALSE)</f>
        <v>#REF!</v>
      </c>
      <c r="AE693" s="2" t="e">
        <f t="shared" si="533"/>
        <v>#REF!</v>
      </c>
    </row>
    <row r="694" spans="1:31" x14ac:dyDescent="0.2">
      <c r="A694" s="25">
        <v>49</v>
      </c>
      <c r="B694" s="38" t="s">
        <v>1214</v>
      </c>
      <c r="C694" s="73" t="s">
        <v>786</v>
      </c>
      <c r="D694" s="28">
        <v>21</v>
      </c>
      <c r="E694" s="69">
        <v>33329</v>
      </c>
      <c r="F694" s="42">
        <v>0</v>
      </c>
      <c r="G694" s="77">
        <v>4.0454499999999998</v>
      </c>
      <c r="H694" s="42">
        <v>0</v>
      </c>
      <c r="I694" s="77">
        <v>2.9702099999999998</v>
      </c>
      <c r="J694" s="41">
        <f t="shared" si="535"/>
        <v>0</v>
      </c>
      <c r="K694" s="42">
        <v>0</v>
      </c>
      <c r="L694" s="77">
        <v>4.0428800000000003</v>
      </c>
      <c r="M694" s="42">
        <v>0</v>
      </c>
      <c r="N694" s="77">
        <v>2.9906899999999998</v>
      </c>
      <c r="O694" s="41">
        <f>ROUND((+K694*L694+M694*N694)/1000,0)</f>
        <v>0</v>
      </c>
      <c r="P694" s="42">
        <v>0</v>
      </c>
      <c r="Q694" s="77">
        <v>4.0004900000000001</v>
      </c>
      <c r="R694" s="42">
        <v>0</v>
      </c>
      <c r="S694" s="77">
        <v>2.9906700000000002</v>
      </c>
      <c r="T694" s="41">
        <f>ROUND((+P694*Q694+R694*S694)/1000,0)</f>
        <v>0</v>
      </c>
      <c r="U694" s="42">
        <f t="shared" si="527"/>
        <v>0</v>
      </c>
      <c r="V694" s="43" t="s">
        <v>37</v>
      </c>
      <c r="W694" s="44">
        <f t="shared" si="528"/>
        <v>0</v>
      </c>
      <c r="X694" s="45">
        <f t="shared" si="529"/>
        <v>0</v>
      </c>
      <c r="Y694" s="44">
        <f t="shared" si="530"/>
        <v>21</v>
      </c>
      <c r="Z694" s="45">
        <f t="shared" si="531"/>
        <v>1.0777521170130869E-3</v>
      </c>
      <c r="AA694" s="46">
        <f t="shared" si="532"/>
        <v>8.0831408775981512E-4</v>
      </c>
      <c r="AB694" s="183">
        <f t="shared" si="534"/>
        <v>8.0799999999999997E-2</v>
      </c>
      <c r="AC694" s="36">
        <v>685</v>
      </c>
      <c r="AD694" s="47" t="e">
        <f>VLOOKUP(B694,#REF!,3,FALSE)</f>
        <v>#REF!</v>
      </c>
      <c r="AE694" s="2" t="e">
        <f t="shared" si="533"/>
        <v>#REF!</v>
      </c>
    </row>
    <row r="695" spans="1:31" x14ac:dyDescent="0.2">
      <c r="A695" s="25">
        <v>49</v>
      </c>
      <c r="B695" s="38" t="s">
        <v>1215</v>
      </c>
      <c r="C695" s="79" t="s">
        <v>1216</v>
      </c>
      <c r="D695" s="28">
        <v>120</v>
      </c>
      <c r="E695" s="69">
        <v>32782</v>
      </c>
      <c r="F695" s="42">
        <v>1475680</v>
      </c>
      <c r="G695" s="77">
        <v>4.7164700000000002</v>
      </c>
      <c r="H695" s="42">
        <v>64021</v>
      </c>
      <c r="I695" s="77">
        <v>0</v>
      </c>
      <c r="J695" s="41">
        <f t="shared" si="535"/>
        <v>6960</v>
      </c>
      <c r="K695" s="42">
        <v>1559477</v>
      </c>
      <c r="L695" s="77">
        <v>4.9054900000000004</v>
      </c>
      <c r="M695" s="42">
        <v>73577</v>
      </c>
      <c r="N695" s="77">
        <v>0</v>
      </c>
      <c r="O695" s="41">
        <f>ROUND((+K695*L695+M695*N695)/1000,0)</f>
        <v>7650</v>
      </c>
      <c r="P695" s="42">
        <v>1568685</v>
      </c>
      <c r="Q695" s="77">
        <v>5.3567200000000001</v>
      </c>
      <c r="R695" s="42">
        <v>76556</v>
      </c>
      <c r="S695" s="77">
        <v>0</v>
      </c>
      <c r="T695" s="41">
        <f>ROUND((+P695*Q695+R695*S695)/1000,0)</f>
        <v>8403</v>
      </c>
      <c r="U695" s="42">
        <f t="shared" si="527"/>
        <v>23013</v>
      </c>
      <c r="V695" s="43" t="s">
        <v>37</v>
      </c>
      <c r="W695" s="44">
        <f t="shared" si="528"/>
        <v>23013</v>
      </c>
      <c r="X695" s="45">
        <f t="shared" si="529"/>
        <v>1.9178960797514078E-3</v>
      </c>
      <c r="Y695" s="44">
        <f t="shared" si="530"/>
        <v>120</v>
      </c>
      <c r="Z695" s="45">
        <f t="shared" si="531"/>
        <v>6.1585835257890681E-3</v>
      </c>
      <c r="AA695" s="46">
        <f t="shared" si="532"/>
        <v>5.0984116642796536E-3</v>
      </c>
      <c r="AB695" s="183">
        <f t="shared" si="534"/>
        <v>0.50980000000000003</v>
      </c>
      <c r="AC695" s="36">
        <v>686</v>
      </c>
      <c r="AD695" s="47" t="e">
        <f>VLOOKUP(B695,#REF!,3,FALSE)</f>
        <v>#REF!</v>
      </c>
      <c r="AE695" s="2" t="e">
        <f t="shared" si="533"/>
        <v>#REF!</v>
      </c>
    </row>
    <row r="696" spans="1:31" x14ac:dyDescent="0.2">
      <c r="A696" s="25">
        <v>49</v>
      </c>
      <c r="B696" s="38" t="s">
        <v>1217</v>
      </c>
      <c r="C696" s="39" t="s">
        <v>51</v>
      </c>
      <c r="D696" s="28">
        <v>7910</v>
      </c>
      <c r="E696" s="69">
        <v>34700</v>
      </c>
      <c r="F696" s="30"/>
      <c r="G696" s="77"/>
      <c r="H696" s="42"/>
      <c r="I696" s="77"/>
      <c r="J696" s="42">
        <v>2604132</v>
      </c>
      <c r="K696" s="42"/>
      <c r="L696" s="77"/>
      <c r="M696" s="42"/>
      <c r="N696" s="77"/>
      <c r="O696" s="42">
        <v>2584105</v>
      </c>
      <c r="P696" s="42"/>
      <c r="Q696" s="77"/>
      <c r="R696" s="42"/>
      <c r="S696" s="77"/>
      <c r="T696" s="42">
        <v>2764948</v>
      </c>
      <c r="U696" s="42">
        <f t="shared" si="527"/>
        <v>7953185</v>
      </c>
      <c r="V696" s="43" t="s">
        <v>37</v>
      </c>
      <c r="W696" s="44">
        <f t="shared" si="528"/>
        <v>7953185</v>
      </c>
      <c r="X696" s="45">
        <f t="shared" si="529"/>
        <v>0.66281590114447053</v>
      </c>
      <c r="Y696" s="44">
        <f t="shared" si="530"/>
        <v>7910</v>
      </c>
      <c r="Z696" s="45">
        <f t="shared" si="531"/>
        <v>0.40595329740826275</v>
      </c>
      <c r="AA696" s="46">
        <f t="shared" si="532"/>
        <v>0.47016894834231471</v>
      </c>
      <c r="AB696" s="183">
        <f>ROUND(+AA696*$AB$682,4)</f>
        <v>47.0169</v>
      </c>
      <c r="AC696" s="36">
        <v>687</v>
      </c>
      <c r="AD696" s="47" t="e">
        <f>VLOOKUP(B696,#REF!,3,FALSE)</f>
        <v>#REF!</v>
      </c>
      <c r="AE696" s="2" t="e">
        <f t="shared" si="533"/>
        <v>#REF!</v>
      </c>
    </row>
    <row r="697" spans="1:31" x14ac:dyDescent="0.2">
      <c r="A697" s="25">
        <v>49</v>
      </c>
      <c r="B697" s="51" t="s">
        <v>1218</v>
      </c>
      <c r="C697" s="52" t="s">
        <v>1219</v>
      </c>
      <c r="D697" s="71">
        <f>SUBTOTAL(9,D683:D696)</f>
        <v>19485</v>
      </c>
      <c r="E697" s="69"/>
      <c r="F697" s="55"/>
      <c r="G697" s="56"/>
      <c r="H697" s="55"/>
      <c r="I697" s="56"/>
      <c r="J697" s="57">
        <f>SUBTOTAL(9,J683:J696)</f>
        <v>3858271.5647</v>
      </c>
      <c r="K697" s="58"/>
      <c r="L697" s="59"/>
      <c r="M697" s="58"/>
      <c r="N697" s="59"/>
      <c r="O697" s="57">
        <f>SUBTOTAL(9,O683:O696)</f>
        <v>3901944.6636100002</v>
      </c>
      <c r="P697" s="57"/>
      <c r="Q697" s="60"/>
      <c r="R697" s="57"/>
      <c r="S697" s="60"/>
      <c r="T697" s="57">
        <f>SUBTOTAL(9,T683:T696)</f>
        <v>4238870.12641</v>
      </c>
      <c r="U697" s="57">
        <f>SUBTOTAL(9,U683:U696)</f>
        <v>11999086</v>
      </c>
      <c r="V697" s="43"/>
      <c r="W697" s="61">
        <f t="shared" ref="W697:AB697" si="536">SUBTOTAL(9,W683:W696)</f>
        <v>11999086</v>
      </c>
      <c r="X697" s="62">
        <f t="shared" si="536"/>
        <v>1.0000000000000002</v>
      </c>
      <c r="Y697" s="61">
        <f t="shared" si="536"/>
        <v>19485</v>
      </c>
      <c r="Z697" s="62">
        <f t="shared" si="536"/>
        <v>1</v>
      </c>
      <c r="AA697" s="63">
        <f t="shared" si="536"/>
        <v>1</v>
      </c>
      <c r="AB697" s="64">
        <f t="shared" si="536"/>
        <v>100</v>
      </c>
      <c r="AC697" s="36">
        <v>688</v>
      </c>
      <c r="AD697" s="47" t="e">
        <f>VLOOKUP(B697,#REF!,3,FALSE)</f>
        <v>#REF!</v>
      </c>
      <c r="AE697" s="2" t="e">
        <f t="shared" si="533"/>
        <v>#REF!</v>
      </c>
    </row>
    <row r="698" spans="1:31" ht="13.5" thickBot="1" x14ac:dyDescent="0.25">
      <c r="A698" s="25">
        <v>49</v>
      </c>
      <c r="B698" s="51"/>
      <c r="C698" s="52"/>
      <c r="D698" s="53" t="s">
        <v>54</v>
      </c>
      <c r="E698" s="54">
        <f>COUNTIF(E683:E696,"&gt;0.0")</f>
        <v>14</v>
      </c>
      <c r="F698" s="55"/>
      <c r="G698" s="56"/>
      <c r="H698" s="55"/>
      <c r="I698" s="56"/>
      <c r="J698" s="57"/>
      <c r="K698" s="58"/>
      <c r="L698" s="59"/>
      <c r="M698" s="58"/>
      <c r="N698" s="59"/>
      <c r="O698" s="57"/>
      <c r="P698" s="57"/>
      <c r="Q698" s="60"/>
      <c r="R698" s="57"/>
      <c r="S698" s="60"/>
      <c r="T698" s="57"/>
      <c r="U698" s="42"/>
      <c r="V698" s="43"/>
      <c r="W698" s="44"/>
      <c r="X698" s="45"/>
      <c r="Y698" s="44"/>
      <c r="Z698" s="45"/>
      <c r="AA698" s="46"/>
      <c r="AB698" s="183"/>
      <c r="AC698" s="36">
        <v>689</v>
      </c>
      <c r="AD698" s="47"/>
    </row>
    <row r="699" spans="1:31" ht="15.75" thickBot="1" x14ac:dyDescent="0.3">
      <c r="A699" s="25">
        <v>50</v>
      </c>
      <c r="B699" s="78" t="s">
        <v>1220</v>
      </c>
      <c r="C699" s="72"/>
      <c r="D699" s="49"/>
      <c r="E699" s="69"/>
      <c r="F699" s="42"/>
      <c r="G699" s="92"/>
      <c r="H699" s="42"/>
      <c r="I699" s="77"/>
      <c r="J699" s="42"/>
      <c r="K699" s="42"/>
      <c r="L699" s="77"/>
      <c r="M699" s="42"/>
      <c r="N699" s="92"/>
      <c r="O699" s="42"/>
      <c r="P699" s="42"/>
      <c r="Q699" s="77"/>
      <c r="R699" s="42"/>
      <c r="S699" s="77"/>
      <c r="T699" s="42"/>
      <c r="U699" s="42"/>
      <c r="V699" s="43"/>
      <c r="W699" s="33"/>
      <c r="X699" s="34"/>
      <c r="Y699" s="33"/>
      <c r="Z699" s="34"/>
      <c r="AA699" s="35"/>
      <c r="AB699" s="184">
        <v>100</v>
      </c>
      <c r="AC699" s="36">
        <v>690</v>
      </c>
      <c r="AD699" s="47"/>
    </row>
    <row r="700" spans="1:31" x14ac:dyDescent="0.2">
      <c r="A700" s="25">
        <v>50</v>
      </c>
      <c r="B700" s="38" t="s">
        <v>1221</v>
      </c>
      <c r="C700" s="72" t="s">
        <v>1222</v>
      </c>
      <c r="D700" s="28">
        <v>15760</v>
      </c>
      <c r="E700" s="69">
        <v>38899</v>
      </c>
      <c r="F700" s="41">
        <v>279705324</v>
      </c>
      <c r="G700" s="70">
        <v>11.68675</v>
      </c>
      <c r="H700" s="41">
        <v>892032</v>
      </c>
      <c r="I700" s="70">
        <v>3.0037500000000001</v>
      </c>
      <c r="J700" s="41">
        <f t="shared" ref="J700:J713" si="537">ROUND((+F700*G700+H700*I700)/1000,0)</f>
        <v>3271526</v>
      </c>
      <c r="K700" s="41">
        <v>286305016</v>
      </c>
      <c r="L700" s="70">
        <v>11.76797</v>
      </c>
      <c r="M700" s="41">
        <v>872417</v>
      </c>
      <c r="N700" s="70">
        <v>3.0031599999999998</v>
      </c>
      <c r="O700" s="41">
        <f t="shared" ref="O700:O713" si="538">ROUND((+K700*L700+M700*N700)/1000,0)</f>
        <v>3371849</v>
      </c>
      <c r="P700" s="41">
        <v>295560065</v>
      </c>
      <c r="Q700" s="70">
        <v>11.611549999999999</v>
      </c>
      <c r="R700" s="41">
        <v>948366</v>
      </c>
      <c r="S700" s="70">
        <v>3.0037500000000001</v>
      </c>
      <c r="T700" s="41">
        <f t="shared" ref="T700:T713" si="539">ROUND((+P700*Q700+R700*S700)/1000,0)</f>
        <v>3434759</v>
      </c>
      <c r="U700" s="42">
        <f t="shared" ref="U700:U714" si="540">ROUND(+T700+O700+J700,0)</f>
        <v>10078134</v>
      </c>
      <c r="V700" s="43" t="s">
        <v>37</v>
      </c>
      <c r="W700" s="44">
        <f t="shared" ref="W700:W714" si="541">IF(V700="yes",U700,"")</f>
        <v>10078134</v>
      </c>
      <c r="X700" s="45">
        <f t="shared" ref="X700:X714" si="542">IF(V700="yes",W700/W$715,0)</f>
        <v>0.3280923464476288</v>
      </c>
      <c r="Y700" s="44">
        <f t="shared" ref="Y700:Y714" si="543">IF(V700="yes",D700,"")</f>
        <v>15760</v>
      </c>
      <c r="Z700" s="45">
        <f t="shared" ref="Z700:Z714" si="544">IF(V700="yes",Y700/Y$715,0)</f>
        <v>0.41708569311385169</v>
      </c>
      <c r="AA700" s="46">
        <f t="shared" ref="AA700:AA714" si="545">(X700*0.25+Z700*0.75)</f>
        <v>0.39483735644729595</v>
      </c>
      <c r="AB700" s="183">
        <f>ROUND(+AA700*$AB$699,2)</f>
        <v>39.479999999999997</v>
      </c>
      <c r="AC700" s="36">
        <v>691</v>
      </c>
      <c r="AD700" s="47" t="e">
        <f>VLOOKUP(B700,#REF!,3,FALSE)</f>
        <v>#REF!</v>
      </c>
      <c r="AE700" s="2" t="e">
        <f t="shared" ref="AE700:AE715" si="546">EXACT(D700,AD700)</f>
        <v>#REF!</v>
      </c>
    </row>
    <row r="701" spans="1:31" x14ac:dyDescent="0.2">
      <c r="A701" s="25">
        <v>50</v>
      </c>
      <c r="B701" s="38" t="s">
        <v>1223</v>
      </c>
      <c r="C701" s="72" t="s">
        <v>1224</v>
      </c>
      <c r="D701" s="28">
        <v>2255</v>
      </c>
      <c r="E701" s="69">
        <v>38169</v>
      </c>
      <c r="F701" s="41">
        <v>18171266</v>
      </c>
      <c r="G701" s="70">
        <v>12.2592</v>
      </c>
      <c r="H701" s="41">
        <v>124596</v>
      </c>
      <c r="I701" s="70">
        <v>2.9936799999999999</v>
      </c>
      <c r="J701" s="41">
        <f t="shared" si="537"/>
        <v>223138</v>
      </c>
      <c r="K701" s="41">
        <v>18946376</v>
      </c>
      <c r="L701" s="70">
        <v>12.637130000000001</v>
      </c>
      <c r="M701" s="41">
        <v>124872</v>
      </c>
      <c r="N701" s="70">
        <v>3.0037500000000001</v>
      </c>
      <c r="O701" s="41">
        <f t="shared" si="538"/>
        <v>239803</v>
      </c>
      <c r="P701" s="41">
        <v>20045113</v>
      </c>
      <c r="Q701" s="70">
        <v>12.83052</v>
      </c>
      <c r="R701" s="41">
        <v>129929</v>
      </c>
      <c r="S701" s="70">
        <v>3.00163</v>
      </c>
      <c r="T701" s="41">
        <f t="shared" si="539"/>
        <v>257579</v>
      </c>
      <c r="U701" s="42">
        <f t="shared" si="540"/>
        <v>720520</v>
      </c>
      <c r="V701" s="43" t="s">
        <v>37</v>
      </c>
      <c r="W701" s="44">
        <f t="shared" si="541"/>
        <v>720520</v>
      </c>
      <c r="X701" s="45">
        <f t="shared" si="542"/>
        <v>2.345643523517801E-2</v>
      </c>
      <c r="Y701" s="44">
        <f t="shared" si="543"/>
        <v>2255</v>
      </c>
      <c r="Z701" s="45">
        <f t="shared" si="544"/>
        <v>5.9678187688561903E-2</v>
      </c>
      <c r="AA701" s="46">
        <f t="shared" si="545"/>
        <v>5.0622749575215932E-2</v>
      </c>
      <c r="AB701" s="183">
        <f t="shared" ref="AB701:AB714" si="547">ROUND(+AA701*$AB$699,2)</f>
        <v>5.0599999999999996</v>
      </c>
      <c r="AC701" s="36">
        <v>692</v>
      </c>
      <c r="AD701" s="47" t="e">
        <f>VLOOKUP(B701,#REF!,3,FALSE)</f>
        <v>#REF!</v>
      </c>
      <c r="AE701" s="2" t="e">
        <f t="shared" si="546"/>
        <v>#REF!</v>
      </c>
    </row>
    <row r="702" spans="1:31" x14ac:dyDescent="0.2">
      <c r="A702" s="25">
        <v>50</v>
      </c>
      <c r="B702" s="38" t="s">
        <v>1225</v>
      </c>
      <c r="C702" s="72" t="s">
        <v>1226</v>
      </c>
      <c r="D702" s="28">
        <v>1967</v>
      </c>
      <c r="E702" s="69">
        <v>38899</v>
      </c>
      <c r="F702" s="41">
        <v>19060754</v>
      </c>
      <c r="G702" s="70">
        <v>11.56888</v>
      </c>
      <c r="H702" s="41">
        <v>236810</v>
      </c>
      <c r="I702" s="70">
        <v>0</v>
      </c>
      <c r="J702" s="41">
        <f t="shared" si="537"/>
        <v>220512</v>
      </c>
      <c r="K702" s="41">
        <v>20205461</v>
      </c>
      <c r="L702" s="70">
        <v>11.074199999999999</v>
      </c>
      <c r="M702" s="41">
        <v>240817</v>
      </c>
      <c r="N702" s="70">
        <v>0</v>
      </c>
      <c r="O702" s="41">
        <f t="shared" si="538"/>
        <v>223759</v>
      </c>
      <c r="P702" s="41">
        <v>21198557</v>
      </c>
      <c r="Q702" s="70">
        <v>11.03654</v>
      </c>
      <c r="R702" s="41">
        <v>250569</v>
      </c>
      <c r="S702" s="70">
        <v>3.0037500000000001</v>
      </c>
      <c r="T702" s="41">
        <f t="shared" si="539"/>
        <v>234711</v>
      </c>
      <c r="U702" s="42">
        <f t="shared" si="540"/>
        <v>678982</v>
      </c>
      <c r="V702" s="43" t="s">
        <v>37</v>
      </c>
      <c r="W702" s="44">
        <f t="shared" si="541"/>
        <v>678982</v>
      </c>
      <c r="X702" s="45">
        <f t="shared" si="542"/>
        <v>2.210417102766285E-2</v>
      </c>
      <c r="Y702" s="44">
        <f t="shared" si="543"/>
        <v>1967</v>
      </c>
      <c r="Z702" s="45">
        <f t="shared" si="544"/>
        <v>5.2056317154501666E-2</v>
      </c>
      <c r="AA702" s="46">
        <f t="shared" si="545"/>
        <v>4.4568280622791966E-2</v>
      </c>
      <c r="AB702" s="183">
        <f t="shared" si="547"/>
        <v>4.46</v>
      </c>
      <c r="AC702" s="36">
        <v>693</v>
      </c>
      <c r="AD702" s="47" t="e">
        <f>VLOOKUP(B702,#REF!,3,FALSE)</f>
        <v>#REF!</v>
      </c>
      <c r="AE702" s="2" t="e">
        <f t="shared" si="546"/>
        <v>#REF!</v>
      </c>
    </row>
    <row r="703" spans="1:31" x14ac:dyDescent="0.2">
      <c r="A703" s="25">
        <v>50</v>
      </c>
      <c r="B703" s="38" t="s">
        <v>1227</v>
      </c>
      <c r="C703" s="72" t="s">
        <v>1228</v>
      </c>
      <c r="D703" s="28">
        <v>962</v>
      </c>
      <c r="E703" s="69">
        <v>38169</v>
      </c>
      <c r="F703" s="41">
        <v>9398709</v>
      </c>
      <c r="G703" s="70">
        <v>11.55467</v>
      </c>
      <c r="H703" s="41">
        <v>130223</v>
      </c>
      <c r="I703" s="70">
        <v>3.0025400000000002</v>
      </c>
      <c r="J703" s="41">
        <f t="shared" si="537"/>
        <v>108990</v>
      </c>
      <c r="K703" s="41">
        <v>10197376</v>
      </c>
      <c r="L703" s="70">
        <v>11.139430000000001</v>
      </c>
      <c r="M703" s="41">
        <v>125814</v>
      </c>
      <c r="N703" s="70">
        <v>3.0037500000000001</v>
      </c>
      <c r="O703" s="41">
        <f t="shared" si="538"/>
        <v>113971</v>
      </c>
      <c r="P703" s="41">
        <v>10661546</v>
      </c>
      <c r="Q703" s="70">
        <v>13.75897</v>
      </c>
      <c r="R703" s="41">
        <v>130909</v>
      </c>
      <c r="S703" s="70">
        <v>3.0037500000000001</v>
      </c>
      <c r="T703" s="41">
        <f t="shared" si="539"/>
        <v>147085</v>
      </c>
      <c r="U703" s="42">
        <f t="shared" si="540"/>
        <v>370046</v>
      </c>
      <c r="V703" s="43" t="s">
        <v>37</v>
      </c>
      <c r="W703" s="44">
        <f t="shared" si="541"/>
        <v>370046</v>
      </c>
      <c r="X703" s="45">
        <f t="shared" si="542"/>
        <v>1.2046799579521294E-2</v>
      </c>
      <c r="Y703" s="44">
        <f t="shared" si="543"/>
        <v>962</v>
      </c>
      <c r="Z703" s="45">
        <f t="shared" si="544"/>
        <v>2.5459164770020644E-2</v>
      </c>
      <c r="AA703" s="46">
        <f t="shared" si="545"/>
        <v>2.2106073472395807E-2</v>
      </c>
      <c r="AB703" s="183">
        <f t="shared" si="547"/>
        <v>2.21</v>
      </c>
      <c r="AC703" s="36">
        <v>694</v>
      </c>
      <c r="AD703" s="47" t="e">
        <f>VLOOKUP(B703,#REF!,3,FALSE)</f>
        <v>#REF!</v>
      </c>
      <c r="AE703" s="2" t="e">
        <f t="shared" si="546"/>
        <v>#REF!</v>
      </c>
    </row>
    <row r="704" spans="1:31" x14ac:dyDescent="0.2">
      <c r="A704" s="25">
        <v>50</v>
      </c>
      <c r="B704" s="38" t="s">
        <v>1229</v>
      </c>
      <c r="C704" s="72" t="s">
        <v>1230</v>
      </c>
      <c r="D704" s="49">
        <v>606</v>
      </c>
      <c r="E704" s="69">
        <v>38169</v>
      </c>
      <c r="F704" s="41">
        <v>6422313</v>
      </c>
      <c r="G704" s="70">
        <v>6.55511</v>
      </c>
      <c r="H704" s="41">
        <v>3550</v>
      </c>
      <c r="I704" s="70">
        <v>3.0037500000000001</v>
      </c>
      <c r="J704" s="41">
        <f t="shared" si="537"/>
        <v>42110</v>
      </c>
      <c r="K704" s="41">
        <v>7187716</v>
      </c>
      <c r="L704" s="70">
        <v>6.8864700000000001</v>
      </c>
      <c r="M704" s="41">
        <v>3584</v>
      </c>
      <c r="N704" s="70">
        <v>0</v>
      </c>
      <c r="O704" s="41">
        <f t="shared" si="538"/>
        <v>49498</v>
      </c>
      <c r="P704" s="41">
        <v>7100683</v>
      </c>
      <c r="Q704" s="70">
        <v>7.0503099999999996</v>
      </c>
      <c r="R704" s="41">
        <v>326875</v>
      </c>
      <c r="S704" s="70">
        <v>3.0037500000000001</v>
      </c>
      <c r="T704" s="41">
        <f t="shared" si="539"/>
        <v>51044</v>
      </c>
      <c r="U704" s="42">
        <f t="shared" si="540"/>
        <v>142652</v>
      </c>
      <c r="V704" s="43" t="s">
        <v>37</v>
      </c>
      <c r="W704" s="44">
        <f t="shared" si="541"/>
        <v>142652</v>
      </c>
      <c r="X704" s="45">
        <f t="shared" si="542"/>
        <v>4.6440173751854403E-3</v>
      </c>
      <c r="Y704" s="44">
        <f t="shared" si="543"/>
        <v>606</v>
      </c>
      <c r="Z704" s="45">
        <f t="shared" si="544"/>
        <v>1.6037685915418411E-2</v>
      </c>
      <c r="AA704" s="46">
        <f t="shared" si="545"/>
        <v>1.3189268780360168E-2</v>
      </c>
      <c r="AB704" s="183">
        <f t="shared" si="547"/>
        <v>1.32</v>
      </c>
      <c r="AC704" s="36">
        <v>695</v>
      </c>
      <c r="AD704" s="47" t="e">
        <f>VLOOKUP(B704,#REF!,3,FALSE)</f>
        <v>#REF!</v>
      </c>
      <c r="AE704" s="2" t="e">
        <f t="shared" si="546"/>
        <v>#REF!</v>
      </c>
    </row>
    <row r="705" spans="1:31" x14ac:dyDescent="0.2">
      <c r="A705" s="25">
        <v>50</v>
      </c>
      <c r="B705" s="38" t="s">
        <v>1231</v>
      </c>
      <c r="C705" s="72" t="s">
        <v>1232</v>
      </c>
      <c r="D705" s="28">
        <v>1700</v>
      </c>
      <c r="E705" s="69">
        <v>38899</v>
      </c>
      <c r="F705" s="41">
        <v>17603753</v>
      </c>
      <c r="G705" s="70">
        <v>7.1143900000000002</v>
      </c>
      <c r="H705" s="41">
        <v>82680</v>
      </c>
      <c r="I705" s="70">
        <v>0</v>
      </c>
      <c r="J705" s="41">
        <f t="shared" si="537"/>
        <v>125240</v>
      </c>
      <c r="K705" s="41">
        <v>19117903</v>
      </c>
      <c r="L705" s="70">
        <v>7.6518499999999996</v>
      </c>
      <c r="M705" s="41">
        <v>83081</v>
      </c>
      <c r="N705" s="70">
        <v>0</v>
      </c>
      <c r="O705" s="41">
        <f t="shared" si="538"/>
        <v>146287</v>
      </c>
      <c r="P705" s="41">
        <v>19916322</v>
      </c>
      <c r="Q705" s="70">
        <v>7.5605700000000002</v>
      </c>
      <c r="R705" s="41">
        <v>86445</v>
      </c>
      <c r="S705" s="70">
        <v>3.0037500000000001</v>
      </c>
      <c r="T705" s="41">
        <f t="shared" si="539"/>
        <v>150838</v>
      </c>
      <c r="U705" s="42">
        <f t="shared" si="540"/>
        <v>422365</v>
      </c>
      <c r="V705" s="43" t="s">
        <v>37</v>
      </c>
      <c r="W705" s="44">
        <f t="shared" si="541"/>
        <v>422365</v>
      </c>
      <c r="X705" s="45">
        <f t="shared" si="542"/>
        <v>1.3750037845036863E-2</v>
      </c>
      <c r="Y705" s="44">
        <f t="shared" si="543"/>
        <v>1700</v>
      </c>
      <c r="Z705" s="45">
        <f t="shared" si="544"/>
        <v>4.4990208013549991E-2</v>
      </c>
      <c r="AA705" s="46">
        <f t="shared" si="545"/>
        <v>3.7180165471421708E-2</v>
      </c>
      <c r="AB705" s="183">
        <f t="shared" si="547"/>
        <v>3.72</v>
      </c>
      <c r="AC705" s="36">
        <v>696</v>
      </c>
      <c r="AD705" s="47" t="e">
        <f>VLOOKUP(B705,#REF!,3,FALSE)</f>
        <v>#REF!</v>
      </c>
      <c r="AE705" s="2" t="e">
        <f t="shared" si="546"/>
        <v>#REF!</v>
      </c>
    </row>
    <row r="706" spans="1:31" x14ac:dyDescent="0.2">
      <c r="A706" s="25">
        <v>50</v>
      </c>
      <c r="B706" s="38" t="s">
        <v>1233</v>
      </c>
      <c r="C706" s="72" t="s">
        <v>1234</v>
      </c>
      <c r="D706" s="28">
        <v>174</v>
      </c>
      <c r="E706" s="69">
        <v>38899</v>
      </c>
      <c r="F706" s="41">
        <v>2947587</v>
      </c>
      <c r="G706" s="70">
        <v>7.5841700000000003</v>
      </c>
      <c r="H706" s="41">
        <v>0</v>
      </c>
      <c r="I706" s="70">
        <v>0</v>
      </c>
      <c r="J706" s="41">
        <f t="shared" si="537"/>
        <v>22355</v>
      </c>
      <c r="K706" s="41">
        <v>3085413</v>
      </c>
      <c r="L706" s="70">
        <v>7.2155699999999996</v>
      </c>
      <c r="M706" s="41">
        <v>0</v>
      </c>
      <c r="N706" s="70">
        <v>0</v>
      </c>
      <c r="O706" s="41">
        <f t="shared" si="538"/>
        <v>22263</v>
      </c>
      <c r="P706" s="41">
        <v>3209227</v>
      </c>
      <c r="Q706" s="70">
        <v>7.7052800000000001</v>
      </c>
      <c r="R706" s="41">
        <v>0</v>
      </c>
      <c r="S706" s="70">
        <v>0</v>
      </c>
      <c r="T706" s="41">
        <f t="shared" si="539"/>
        <v>24728</v>
      </c>
      <c r="U706" s="42">
        <f t="shared" si="540"/>
        <v>69346</v>
      </c>
      <c r="V706" s="43" t="s">
        <v>37</v>
      </c>
      <c r="W706" s="44">
        <f t="shared" si="541"/>
        <v>69346</v>
      </c>
      <c r="X706" s="45">
        <f t="shared" si="542"/>
        <v>2.2575500441606817E-3</v>
      </c>
      <c r="Y706" s="44">
        <f t="shared" si="543"/>
        <v>174</v>
      </c>
      <c r="Z706" s="45">
        <f t="shared" si="544"/>
        <v>4.6048801143280579E-3</v>
      </c>
      <c r="AA706" s="46">
        <f t="shared" si="545"/>
        <v>4.0180475967862136E-3</v>
      </c>
      <c r="AB706" s="183">
        <f t="shared" si="547"/>
        <v>0.4</v>
      </c>
      <c r="AC706" s="36">
        <v>697</v>
      </c>
      <c r="AD706" s="47" t="e">
        <f>VLOOKUP(B706,#REF!,3,FALSE)</f>
        <v>#REF!</v>
      </c>
      <c r="AE706" s="2" t="e">
        <f t="shared" si="546"/>
        <v>#REF!</v>
      </c>
    </row>
    <row r="707" spans="1:31" x14ac:dyDescent="0.2">
      <c r="A707" s="25">
        <v>50</v>
      </c>
      <c r="B707" s="38" t="s">
        <v>1235</v>
      </c>
      <c r="C707" s="72" t="s">
        <v>1236</v>
      </c>
      <c r="D707" s="28">
        <v>380</v>
      </c>
      <c r="E707" s="69">
        <v>38169</v>
      </c>
      <c r="F707" s="41">
        <v>3802030</v>
      </c>
      <c r="G707" s="70">
        <v>7.3460799999999997</v>
      </c>
      <c r="H707" s="41">
        <v>104296</v>
      </c>
      <c r="I707" s="70">
        <v>3.0037500000000001</v>
      </c>
      <c r="J707" s="41">
        <f t="shared" si="537"/>
        <v>28243</v>
      </c>
      <c r="K707" s="41">
        <v>4001483</v>
      </c>
      <c r="L707" s="70">
        <v>9.3098100000000006</v>
      </c>
      <c r="M707" s="41">
        <v>99832</v>
      </c>
      <c r="N707" s="70">
        <v>3.0037500000000001</v>
      </c>
      <c r="O707" s="41">
        <f t="shared" si="538"/>
        <v>37553</v>
      </c>
      <c r="P707" s="41">
        <v>4224750</v>
      </c>
      <c r="Q707" s="70">
        <v>9.0918899999999994</v>
      </c>
      <c r="R707" s="41">
        <v>103877</v>
      </c>
      <c r="S707" s="70">
        <v>3.0037500000000001</v>
      </c>
      <c r="T707" s="41">
        <f t="shared" si="539"/>
        <v>38723</v>
      </c>
      <c r="U707" s="42">
        <f t="shared" si="540"/>
        <v>104519</v>
      </c>
      <c r="V707" s="43" t="s">
        <v>37</v>
      </c>
      <c r="W707" s="44">
        <f t="shared" si="541"/>
        <v>104519</v>
      </c>
      <c r="X707" s="45">
        <f t="shared" si="542"/>
        <v>3.4026025014511335E-3</v>
      </c>
      <c r="Y707" s="44">
        <f t="shared" si="543"/>
        <v>380</v>
      </c>
      <c r="Z707" s="45">
        <f t="shared" si="544"/>
        <v>1.0056634732440586E-2</v>
      </c>
      <c r="AA707" s="46">
        <f t="shared" si="545"/>
        <v>8.3931266746932222E-3</v>
      </c>
      <c r="AB707" s="183">
        <f t="shared" si="547"/>
        <v>0.84</v>
      </c>
      <c r="AC707" s="36">
        <v>698</v>
      </c>
      <c r="AD707" s="47" t="e">
        <f>VLOOKUP(B707,#REF!,3,FALSE)</f>
        <v>#REF!</v>
      </c>
      <c r="AE707" s="2" t="e">
        <f t="shared" si="546"/>
        <v>#REF!</v>
      </c>
    </row>
    <row r="708" spans="1:31" x14ac:dyDescent="0.2">
      <c r="A708" s="25">
        <v>50</v>
      </c>
      <c r="B708" s="38" t="s">
        <v>1237</v>
      </c>
      <c r="C708" s="72" t="s">
        <v>1238</v>
      </c>
      <c r="D708" s="28">
        <v>302</v>
      </c>
      <c r="E708" s="69">
        <v>38169</v>
      </c>
      <c r="F708" s="41">
        <v>2437853</v>
      </c>
      <c r="G708" s="70">
        <v>7.3125799999999996</v>
      </c>
      <c r="H708" s="41">
        <v>93042</v>
      </c>
      <c r="I708" s="70">
        <v>1.04254</v>
      </c>
      <c r="J708" s="41">
        <f t="shared" si="537"/>
        <v>17924</v>
      </c>
      <c r="K708" s="41">
        <v>2530614</v>
      </c>
      <c r="L708" s="70">
        <v>6.6885000000000003</v>
      </c>
      <c r="M708" s="41">
        <v>100052</v>
      </c>
      <c r="N708" s="70">
        <v>0</v>
      </c>
      <c r="O708" s="41">
        <f t="shared" si="538"/>
        <v>16926</v>
      </c>
      <c r="P708" s="41">
        <v>2692575</v>
      </c>
      <c r="Q708" s="70">
        <v>7.3996000000000004</v>
      </c>
      <c r="R708" s="41">
        <v>104105</v>
      </c>
      <c r="S708" s="70">
        <v>0</v>
      </c>
      <c r="T708" s="41">
        <f t="shared" si="539"/>
        <v>19924</v>
      </c>
      <c r="U708" s="42">
        <f t="shared" si="540"/>
        <v>54774</v>
      </c>
      <c r="V708" s="43" t="s">
        <v>37</v>
      </c>
      <c r="W708" s="44">
        <f t="shared" si="541"/>
        <v>54774</v>
      </c>
      <c r="X708" s="45">
        <f t="shared" si="542"/>
        <v>1.7831604723972138E-3</v>
      </c>
      <c r="Y708" s="44">
        <f t="shared" si="543"/>
        <v>302</v>
      </c>
      <c r="Z708" s="45">
        <f t="shared" si="544"/>
        <v>7.9923781294659393E-3</v>
      </c>
      <c r="AA708" s="46">
        <f t="shared" si="545"/>
        <v>6.440073715198758E-3</v>
      </c>
      <c r="AB708" s="183">
        <f t="shared" si="547"/>
        <v>0.64</v>
      </c>
      <c r="AC708" s="36">
        <v>699</v>
      </c>
      <c r="AD708" s="47" t="e">
        <f>VLOOKUP(B708,#REF!,3,FALSE)</f>
        <v>#REF!</v>
      </c>
      <c r="AE708" s="2" t="e">
        <f t="shared" si="546"/>
        <v>#REF!</v>
      </c>
    </row>
    <row r="709" spans="1:31" x14ac:dyDescent="0.2">
      <c r="A709" s="25">
        <v>50</v>
      </c>
      <c r="B709" s="38" t="s">
        <v>1239</v>
      </c>
      <c r="C709" s="79" t="s">
        <v>1240</v>
      </c>
      <c r="D709" s="28">
        <v>152</v>
      </c>
      <c r="E709" s="69">
        <v>38169</v>
      </c>
      <c r="F709" s="41">
        <v>1413319</v>
      </c>
      <c r="G709" s="70">
        <v>8.0625800000000005</v>
      </c>
      <c r="H709" s="41">
        <v>157108</v>
      </c>
      <c r="I709" s="70">
        <v>3.0037500000000001</v>
      </c>
      <c r="J709" s="41">
        <f t="shared" si="537"/>
        <v>11867</v>
      </c>
      <c r="K709" s="41">
        <v>1546515</v>
      </c>
      <c r="L709" s="70">
        <v>8.0665300000000002</v>
      </c>
      <c r="M709" s="41">
        <v>155760</v>
      </c>
      <c r="N709" s="70">
        <v>3.0037500000000001</v>
      </c>
      <c r="O709" s="41">
        <f t="shared" si="538"/>
        <v>12943</v>
      </c>
      <c r="P709" s="41">
        <v>1600436</v>
      </c>
      <c r="Q709" s="70">
        <v>8.0665499999999994</v>
      </c>
      <c r="R709" s="41">
        <v>162069</v>
      </c>
      <c r="S709" s="70">
        <v>3.0037500000000001</v>
      </c>
      <c r="T709" s="41">
        <f t="shared" si="539"/>
        <v>13397</v>
      </c>
      <c r="U709" s="42">
        <f t="shared" si="540"/>
        <v>38207</v>
      </c>
      <c r="V709" s="43" t="s">
        <v>37</v>
      </c>
      <c r="W709" s="44">
        <f t="shared" si="541"/>
        <v>38207</v>
      </c>
      <c r="X709" s="45">
        <f t="shared" si="542"/>
        <v>1.2438239341454036E-3</v>
      </c>
      <c r="Y709" s="44">
        <f t="shared" si="543"/>
        <v>152</v>
      </c>
      <c r="Z709" s="45">
        <f t="shared" si="544"/>
        <v>4.0226538929762348E-3</v>
      </c>
      <c r="AA709" s="46">
        <f t="shared" si="545"/>
        <v>3.3279464032685267E-3</v>
      </c>
      <c r="AB709" s="183">
        <f t="shared" si="547"/>
        <v>0.33</v>
      </c>
      <c r="AC709" s="36">
        <v>700</v>
      </c>
      <c r="AD709" s="47" t="e">
        <f>VLOOKUP(B709,#REF!,3,FALSE)</f>
        <v>#REF!</v>
      </c>
      <c r="AE709" s="2" t="e">
        <f t="shared" si="546"/>
        <v>#REF!</v>
      </c>
    </row>
    <row r="710" spans="1:31" x14ac:dyDescent="0.2">
      <c r="A710" s="25">
        <v>50</v>
      </c>
      <c r="B710" s="38" t="s">
        <v>1241</v>
      </c>
      <c r="C710" s="72" t="s">
        <v>1242</v>
      </c>
      <c r="D710" s="28">
        <v>881</v>
      </c>
      <c r="E710" s="69">
        <v>38169</v>
      </c>
      <c r="F710" s="41">
        <v>12841804</v>
      </c>
      <c r="G710" s="70">
        <v>7.3467099999999999</v>
      </c>
      <c r="H710" s="41">
        <v>78547</v>
      </c>
      <c r="I710" s="70">
        <v>3.0037500000000001</v>
      </c>
      <c r="J710" s="41">
        <f t="shared" si="537"/>
        <v>94581</v>
      </c>
      <c r="K710" s="41">
        <v>13950920</v>
      </c>
      <c r="L710" s="70">
        <v>8.9919499999999992</v>
      </c>
      <c r="M710" s="41">
        <v>70342</v>
      </c>
      <c r="N710" s="70">
        <v>2.9996299999999998</v>
      </c>
      <c r="O710" s="41">
        <f t="shared" si="538"/>
        <v>125657</v>
      </c>
      <c r="P710" s="41">
        <v>14667812</v>
      </c>
      <c r="Q710" s="70">
        <v>8.5125700000000002</v>
      </c>
      <c r="R710" s="41">
        <v>73191</v>
      </c>
      <c r="S710" s="70">
        <v>3.0037500000000001</v>
      </c>
      <c r="T710" s="41">
        <f t="shared" si="539"/>
        <v>125081</v>
      </c>
      <c r="U710" s="42">
        <f t="shared" si="540"/>
        <v>345319</v>
      </c>
      <c r="V710" s="43" t="s">
        <v>37</v>
      </c>
      <c r="W710" s="44">
        <f t="shared" si="541"/>
        <v>345319</v>
      </c>
      <c r="X710" s="45">
        <f t="shared" si="542"/>
        <v>1.1241815298640476E-2</v>
      </c>
      <c r="Y710" s="44">
        <f t="shared" si="543"/>
        <v>881</v>
      </c>
      <c r="Z710" s="45">
        <f t="shared" si="544"/>
        <v>2.3315513682316203E-2</v>
      </c>
      <c r="AA710" s="46">
        <f t="shared" si="545"/>
        <v>2.0297089086397272E-2</v>
      </c>
      <c r="AB710" s="183">
        <f t="shared" si="547"/>
        <v>2.0299999999999998</v>
      </c>
      <c r="AC710" s="36">
        <v>701</v>
      </c>
      <c r="AD710" s="47" t="e">
        <f>VLOOKUP(B710,#REF!,3,FALSE)</f>
        <v>#REF!</v>
      </c>
      <c r="AE710" s="2" t="e">
        <f t="shared" si="546"/>
        <v>#REF!</v>
      </c>
    </row>
    <row r="711" spans="1:31" x14ac:dyDescent="0.2">
      <c r="A711" s="25">
        <v>50</v>
      </c>
      <c r="B711" s="38" t="s">
        <v>1243</v>
      </c>
      <c r="C711" s="72" t="s">
        <v>1244</v>
      </c>
      <c r="D711" s="28">
        <v>39</v>
      </c>
      <c r="E711" s="69">
        <v>38899</v>
      </c>
      <c r="F711" s="41">
        <v>258804</v>
      </c>
      <c r="G711" s="70">
        <v>8.1</v>
      </c>
      <c r="H711" s="41">
        <v>0</v>
      </c>
      <c r="I711" s="70">
        <v>0</v>
      </c>
      <c r="J711" s="41">
        <f t="shared" si="537"/>
        <v>2096</v>
      </c>
      <c r="K711" s="41">
        <v>274313</v>
      </c>
      <c r="L711" s="70">
        <v>7.4076000000000004</v>
      </c>
      <c r="M711" s="41">
        <v>0</v>
      </c>
      <c r="N711" s="70">
        <v>0</v>
      </c>
      <c r="O711" s="41">
        <f t="shared" si="538"/>
        <v>2032</v>
      </c>
      <c r="P711" s="41">
        <v>296130</v>
      </c>
      <c r="Q711" s="70">
        <v>8.1</v>
      </c>
      <c r="R711" s="41">
        <v>0</v>
      </c>
      <c r="S711" s="70">
        <v>0</v>
      </c>
      <c r="T711" s="41">
        <f t="shared" si="539"/>
        <v>2399</v>
      </c>
      <c r="U711" s="42">
        <f t="shared" si="540"/>
        <v>6527</v>
      </c>
      <c r="V711" s="43" t="s">
        <v>37</v>
      </c>
      <c r="W711" s="44">
        <f t="shared" si="541"/>
        <v>6527</v>
      </c>
      <c r="X711" s="45">
        <f t="shared" si="542"/>
        <v>2.1248563923278587E-4</v>
      </c>
      <c r="Y711" s="44">
        <f t="shared" si="543"/>
        <v>39</v>
      </c>
      <c r="Z711" s="45">
        <f t="shared" si="544"/>
        <v>1.0321283014873234E-3</v>
      </c>
      <c r="AA711" s="46">
        <f t="shared" si="545"/>
        <v>8.2721763592368902E-4</v>
      </c>
      <c r="AB711" s="183">
        <f t="shared" si="547"/>
        <v>0.08</v>
      </c>
      <c r="AC711" s="36">
        <v>702</v>
      </c>
      <c r="AD711" s="47" t="e">
        <f>VLOOKUP(B711,#REF!,3,FALSE)</f>
        <v>#REF!</v>
      </c>
      <c r="AE711" s="2" t="e">
        <f t="shared" si="546"/>
        <v>#REF!</v>
      </c>
    </row>
    <row r="712" spans="1:31" x14ac:dyDescent="0.2">
      <c r="A712" s="25">
        <v>50</v>
      </c>
      <c r="B712" s="38" t="s">
        <v>1245</v>
      </c>
      <c r="C712" s="72" t="s">
        <v>1246</v>
      </c>
      <c r="D712" s="28">
        <v>176</v>
      </c>
      <c r="E712" s="69">
        <v>38169</v>
      </c>
      <c r="F712" s="41">
        <v>2106087</v>
      </c>
      <c r="G712" s="70">
        <v>4.6042699999999996</v>
      </c>
      <c r="H712" s="41">
        <v>16865</v>
      </c>
      <c r="I712" s="70">
        <v>3.0037500000000001</v>
      </c>
      <c r="J712" s="41">
        <f t="shared" si="537"/>
        <v>9748</v>
      </c>
      <c r="K712" s="41">
        <v>2313152</v>
      </c>
      <c r="L712" s="70">
        <v>4.5997899999999996</v>
      </c>
      <c r="M712" s="41">
        <v>17026</v>
      </c>
      <c r="N712" s="70">
        <v>2.9954200000000002</v>
      </c>
      <c r="O712" s="41">
        <f t="shared" si="538"/>
        <v>10691</v>
      </c>
      <c r="P712" s="41">
        <v>2412056</v>
      </c>
      <c r="Q712" s="70">
        <v>4.5998099999999997</v>
      </c>
      <c r="R712" s="41">
        <v>17716</v>
      </c>
      <c r="S712" s="70">
        <v>2.9916399999999999</v>
      </c>
      <c r="T712" s="41">
        <f t="shared" si="539"/>
        <v>11148</v>
      </c>
      <c r="U712" s="42">
        <f t="shared" si="540"/>
        <v>31587</v>
      </c>
      <c r="V712" s="43" t="s">
        <v>37</v>
      </c>
      <c r="W712" s="44">
        <f t="shared" si="541"/>
        <v>31587</v>
      </c>
      <c r="X712" s="45">
        <f t="shared" si="542"/>
        <v>1.0283106919635372E-3</v>
      </c>
      <c r="Y712" s="44">
        <f t="shared" si="543"/>
        <v>176</v>
      </c>
      <c r="Z712" s="45">
        <f t="shared" si="544"/>
        <v>4.6578097708145872E-3</v>
      </c>
      <c r="AA712" s="46">
        <f t="shared" si="545"/>
        <v>3.7504350011018247E-3</v>
      </c>
      <c r="AB712" s="183">
        <f t="shared" si="547"/>
        <v>0.38</v>
      </c>
      <c r="AC712" s="36">
        <v>703</v>
      </c>
      <c r="AD712" s="47" t="e">
        <f>VLOOKUP(B712,#REF!,3,FALSE)</f>
        <v>#REF!</v>
      </c>
      <c r="AE712" s="2" t="e">
        <f t="shared" si="546"/>
        <v>#REF!</v>
      </c>
    </row>
    <row r="713" spans="1:31" x14ac:dyDescent="0.2">
      <c r="A713" s="25">
        <v>50</v>
      </c>
      <c r="B713" s="38" t="s">
        <v>1247</v>
      </c>
      <c r="C713" s="73" t="s">
        <v>1248</v>
      </c>
      <c r="D713" s="28">
        <v>27</v>
      </c>
      <c r="E713" s="69"/>
      <c r="F713" s="41">
        <v>0</v>
      </c>
      <c r="G713" s="70">
        <v>0</v>
      </c>
      <c r="H713" s="41">
        <v>0</v>
      </c>
      <c r="I713" s="70">
        <v>0</v>
      </c>
      <c r="J713" s="41">
        <f t="shared" si="537"/>
        <v>0</v>
      </c>
      <c r="K713" s="41">
        <v>0</v>
      </c>
      <c r="L713" s="70">
        <v>0</v>
      </c>
      <c r="M713" s="41">
        <v>0</v>
      </c>
      <c r="N713" s="70">
        <v>0</v>
      </c>
      <c r="O713" s="41">
        <f t="shared" si="538"/>
        <v>0</v>
      </c>
      <c r="P713" s="41">
        <v>0</v>
      </c>
      <c r="Q713" s="70">
        <v>0</v>
      </c>
      <c r="R713" s="41">
        <v>0</v>
      </c>
      <c r="S713" s="70">
        <v>0</v>
      </c>
      <c r="T713" s="41">
        <f t="shared" si="539"/>
        <v>0</v>
      </c>
      <c r="U713" s="42">
        <f t="shared" si="540"/>
        <v>0</v>
      </c>
      <c r="V713" s="43" t="s">
        <v>154</v>
      </c>
      <c r="W713" s="44" t="str">
        <f t="shared" si="541"/>
        <v/>
      </c>
      <c r="X713" s="45">
        <f t="shared" si="542"/>
        <v>0</v>
      </c>
      <c r="Y713" s="44" t="str">
        <f t="shared" si="543"/>
        <v/>
      </c>
      <c r="Z713" s="45">
        <f t="shared" si="544"/>
        <v>0</v>
      </c>
      <c r="AA713" s="46">
        <f t="shared" si="545"/>
        <v>0</v>
      </c>
      <c r="AB713" s="183">
        <f t="shared" si="547"/>
        <v>0</v>
      </c>
      <c r="AC713" s="36">
        <v>704</v>
      </c>
      <c r="AD713" s="47" t="e">
        <f>VLOOKUP(B713,#REF!,3,FALSE)</f>
        <v>#REF!</v>
      </c>
      <c r="AE713" s="2" t="e">
        <f t="shared" si="546"/>
        <v>#REF!</v>
      </c>
    </row>
    <row r="714" spans="1:31" x14ac:dyDescent="0.2">
      <c r="A714" s="25">
        <v>50</v>
      </c>
      <c r="B714" s="38" t="s">
        <v>1249</v>
      </c>
      <c r="C714" s="39" t="s">
        <v>51</v>
      </c>
      <c r="D714" s="28">
        <v>12432</v>
      </c>
      <c r="E714" s="69">
        <v>38899</v>
      </c>
      <c r="F714" s="30"/>
      <c r="G714" s="115"/>
      <c r="H714" s="41"/>
      <c r="I714" s="70"/>
      <c r="J714" s="41">
        <v>5073824</v>
      </c>
      <c r="K714" s="41"/>
      <c r="L714" s="115"/>
      <c r="M714" s="41"/>
      <c r="N714" s="70"/>
      <c r="O714" s="41">
        <v>6300836</v>
      </c>
      <c r="P714" s="41"/>
      <c r="Q714" s="115"/>
      <c r="R714" s="41"/>
      <c r="S714" s="70"/>
      <c r="T714" s="41">
        <v>6279732</v>
      </c>
      <c r="U714" s="42">
        <f t="shared" si="540"/>
        <v>17654392</v>
      </c>
      <c r="V714" s="43" t="s">
        <v>37</v>
      </c>
      <c r="W714" s="44">
        <f t="shared" si="541"/>
        <v>17654392</v>
      </c>
      <c r="X714" s="45">
        <f t="shared" si="542"/>
        <v>0.57473644390779555</v>
      </c>
      <c r="Y714" s="44">
        <f t="shared" si="543"/>
        <v>12432</v>
      </c>
      <c r="Z714" s="45">
        <f t="shared" si="544"/>
        <v>0.32901074472026676</v>
      </c>
      <c r="AA714" s="46">
        <f t="shared" si="545"/>
        <v>0.39044216951714894</v>
      </c>
      <c r="AB714" s="183">
        <f t="shared" si="547"/>
        <v>39.04</v>
      </c>
      <c r="AC714" s="36">
        <v>705</v>
      </c>
      <c r="AD714" s="47" t="e">
        <f>VLOOKUP(B714,#REF!,3,FALSE)</f>
        <v>#REF!</v>
      </c>
      <c r="AE714" s="2" t="e">
        <f t="shared" si="546"/>
        <v>#REF!</v>
      </c>
    </row>
    <row r="715" spans="1:31" x14ac:dyDescent="0.2">
      <c r="A715" s="25">
        <v>50</v>
      </c>
      <c r="B715" s="51" t="s">
        <v>1250</v>
      </c>
      <c r="C715" s="52" t="s">
        <v>1251</v>
      </c>
      <c r="D715" s="53">
        <f>SUBTOTAL(9,D700:D714)</f>
        <v>37813</v>
      </c>
      <c r="E715" s="69"/>
      <c r="F715" s="55"/>
      <c r="G715" s="56"/>
      <c r="H715" s="55"/>
      <c r="I715" s="56"/>
      <c r="J715" s="57">
        <f>SUBTOTAL(9,J700:J714)</f>
        <v>9252154</v>
      </c>
      <c r="K715" s="58"/>
      <c r="L715" s="59"/>
      <c r="M715" s="58"/>
      <c r="N715" s="59"/>
      <c r="O715" s="57">
        <f>SUBTOTAL(9,O700:O714)</f>
        <v>10674068</v>
      </c>
      <c r="P715" s="57"/>
      <c r="Q715" s="60"/>
      <c r="R715" s="57"/>
      <c r="S715" s="60"/>
      <c r="T715" s="57">
        <f>SUBTOTAL(9,T700:T714)</f>
        <v>10791148</v>
      </c>
      <c r="U715" s="57">
        <f>SUBTOTAL(9,U700:U714)</f>
        <v>30717370</v>
      </c>
      <c r="V715" s="43"/>
      <c r="W715" s="61">
        <f t="shared" ref="W715:AB715" si="548">SUBTOTAL(9,W700:W714)</f>
        <v>30717370</v>
      </c>
      <c r="X715" s="62">
        <f t="shared" si="548"/>
        <v>1</v>
      </c>
      <c r="Y715" s="61">
        <f t="shared" si="548"/>
        <v>37786</v>
      </c>
      <c r="Z715" s="62">
        <f t="shared" si="548"/>
        <v>1</v>
      </c>
      <c r="AA715" s="63">
        <f t="shared" si="548"/>
        <v>1</v>
      </c>
      <c r="AB715" s="64">
        <f t="shared" si="548"/>
        <v>99.990000000000009</v>
      </c>
      <c r="AC715" s="36">
        <v>706</v>
      </c>
      <c r="AD715" s="47" t="e">
        <f>VLOOKUP(B715,#REF!,3,FALSE)</f>
        <v>#REF!</v>
      </c>
      <c r="AE715" s="2" t="e">
        <f t="shared" si="546"/>
        <v>#REF!</v>
      </c>
    </row>
    <row r="716" spans="1:31" ht="13.5" thickBot="1" x14ac:dyDescent="0.25">
      <c r="A716" s="25">
        <v>50</v>
      </c>
      <c r="B716" s="51"/>
      <c r="C716" s="52"/>
      <c r="D716" s="53" t="s">
        <v>54</v>
      </c>
      <c r="E716" s="54">
        <f>COUNTIF(E700:E714,"&gt;0.0")</f>
        <v>14</v>
      </c>
      <c r="F716" s="55"/>
      <c r="G716" s="56"/>
      <c r="H716" s="55"/>
      <c r="I716" s="56"/>
      <c r="J716" s="57"/>
      <c r="K716" s="58"/>
      <c r="L716" s="59"/>
      <c r="M716" s="58"/>
      <c r="N716" s="59"/>
      <c r="O716" s="57"/>
      <c r="P716" s="57"/>
      <c r="Q716" s="60"/>
      <c r="R716" s="57"/>
      <c r="S716" s="60"/>
      <c r="T716" s="57"/>
      <c r="U716" s="42"/>
      <c r="V716" s="43"/>
      <c r="W716" s="44"/>
      <c r="X716" s="45"/>
      <c r="Y716" s="44"/>
      <c r="Z716" s="45"/>
      <c r="AA716" s="46"/>
      <c r="AB716" s="183"/>
      <c r="AC716" s="36">
        <v>707</v>
      </c>
      <c r="AD716" s="47"/>
    </row>
    <row r="717" spans="1:31" ht="15.75" thickBot="1" x14ac:dyDescent="0.3">
      <c r="A717" s="25">
        <v>51</v>
      </c>
      <c r="B717" s="78" t="s">
        <v>1252</v>
      </c>
      <c r="C717" s="72"/>
      <c r="D717" s="28"/>
      <c r="E717" s="69"/>
      <c r="F717" s="41"/>
      <c r="G717" s="115"/>
      <c r="H717" s="41"/>
      <c r="I717" s="115"/>
      <c r="J717" s="41"/>
      <c r="K717" s="41"/>
      <c r="L717" s="115"/>
      <c r="M717" s="41"/>
      <c r="N717" s="115"/>
      <c r="O717" s="41"/>
      <c r="P717" s="41"/>
      <c r="Q717" s="115"/>
      <c r="R717" s="41"/>
      <c r="S717" s="115"/>
      <c r="T717" s="41"/>
      <c r="U717" s="42"/>
      <c r="V717" s="43"/>
      <c r="W717" s="33"/>
      <c r="X717" s="34"/>
      <c r="Y717" s="33"/>
      <c r="Z717" s="34"/>
      <c r="AA717" s="35"/>
      <c r="AB717" s="184">
        <v>100</v>
      </c>
      <c r="AC717" s="36">
        <v>708</v>
      </c>
      <c r="AD717" s="47"/>
    </row>
    <row r="718" spans="1:31" x14ac:dyDescent="0.2">
      <c r="A718" s="25">
        <v>51</v>
      </c>
      <c r="B718" s="38" t="s">
        <v>1253</v>
      </c>
      <c r="C718" s="72" t="s">
        <v>1254</v>
      </c>
      <c r="D718" s="28">
        <v>9416</v>
      </c>
      <c r="E718" s="69">
        <v>36251</v>
      </c>
      <c r="F718" s="42">
        <v>117207123</v>
      </c>
      <c r="G718" s="77">
        <v>9.1882900000000003</v>
      </c>
      <c r="H718" s="42">
        <v>422039</v>
      </c>
      <c r="I718" s="77">
        <v>3.0020899999999999</v>
      </c>
      <c r="J718" s="41">
        <f t="shared" ref="J718:J724" si="549">ROUND((+F718*G718+H718*I718)/1000,0)</f>
        <v>1078200</v>
      </c>
      <c r="K718" s="42">
        <v>128337412</v>
      </c>
      <c r="L718" s="77">
        <v>9.00366</v>
      </c>
      <c r="M718" s="42">
        <v>418641</v>
      </c>
      <c r="N718" s="77">
        <v>3.00257</v>
      </c>
      <c r="O718" s="41">
        <f t="shared" ref="O718:O723" si="550">ROUND((+K718*L718+M718*N718)/1000,0)</f>
        <v>1156763</v>
      </c>
      <c r="P718" s="42">
        <v>135048416</v>
      </c>
      <c r="Q718" s="77">
        <v>9.9572699999999994</v>
      </c>
      <c r="R718" s="42">
        <v>377274</v>
      </c>
      <c r="S718" s="77">
        <v>3.00047</v>
      </c>
      <c r="T718" s="41">
        <f t="shared" ref="T718:T723" si="551">ROUND((+P718*Q718+R718*S718)/1000,0)</f>
        <v>1345846</v>
      </c>
      <c r="U718" s="42">
        <f t="shared" ref="U718:U726" si="552">ROUND(+T718+O718+J718,0)</f>
        <v>3580809</v>
      </c>
      <c r="V718" s="43" t="s">
        <v>37</v>
      </c>
      <c r="W718" s="44">
        <f t="shared" ref="W718:W726" si="553">IF(V718="yes",U718,"")</f>
        <v>3580809</v>
      </c>
      <c r="X718" s="45">
        <f t="shared" ref="X718:X726" si="554">IF(V718="yes",W718/W$727,0)</f>
        <v>0.34982465337327207</v>
      </c>
      <c r="Y718" s="44">
        <f t="shared" ref="Y718:Y726" si="555">IF(V718="yes",D718,"")</f>
        <v>9416</v>
      </c>
      <c r="Z718" s="45">
        <f t="shared" ref="Z718:Z726" si="556">IF(V718="yes",Y718/Y$727,0)</f>
        <v>0.60116197407903982</v>
      </c>
      <c r="AA718" s="46">
        <f t="shared" ref="AA718:AA726" si="557">(X718*0.25+Z718*0.75)</f>
        <v>0.53832764390259791</v>
      </c>
      <c r="AB718" s="183">
        <f>ROUND(+AA718*$AB$717,2)</f>
        <v>53.83</v>
      </c>
      <c r="AC718" s="36">
        <v>709</v>
      </c>
      <c r="AD718" s="47" t="e">
        <f>VLOOKUP(B718,#REF!,3,FALSE)</f>
        <v>#REF!</v>
      </c>
      <c r="AE718" s="2" t="e">
        <f t="shared" ref="AE718:AE727" si="558">EXACT(D718,AD718)</f>
        <v>#REF!</v>
      </c>
    </row>
    <row r="719" spans="1:31" x14ac:dyDescent="0.2">
      <c r="A719" s="25">
        <v>51</v>
      </c>
      <c r="B719" s="38" t="s">
        <v>1255</v>
      </c>
      <c r="C719" s="72" t="s">
        <v>1256</v>
      </c>
      <c r="D719" s="49">
        <v>430</v>
      </c>
      <c r="E719" s="69">
        <v>36526</v>
      </c>
      <c r="F719" s="42">
        <v>3285114</v>
      </c>
      <c r="G719" s="77">
        <v>7.9814600000000002</v>
      </c>
      <c r="H719" s="42">
        <v>182336</v>
      </c>
      <c r="I719" s="77">
        <v>2.9944700000000002</v>
      </c>
      <c r="J719" s="41">
        <f t="shared" si="549"/>
        <v>26766</v>
      </c>
      <c r="K719" s="42">
        <v>3707411</v>
      </c>
      <c r="L719" s="77">
        <v>8.0107099999999996</v>
      </c>
      <c r="M719" s="42">
        <v>188958</v>
      </c>
      <c r="N719" s="77">
        <v>2.9953699999999999</v>
      </c>
      <c r="O719" s="41">
        <f t="shared" si="550"/>
        <v>30265</v>
      </c>
      <c r="P719" s="42">
        <v>4044634</v>
      </c>
      <c r="Q719" s="77">
        <v>7.5507499999999999</v>
      </c>
      <c r="R719" s="42">
        <v>171302</v>
      </c>
      <c r="S719" s="77">
        <v>2.3350599999999999</v>
      </c>
      <c r="T719" s="41">
        <f t="shared" si="551"/>
        <v>30940</v>
      </c>
      <c r="U719" s="42">
        <f t="shared" si="552"/>
        <v>87971</v>
      </c>
      <c r="V719" s="43" t="s">
        <v>37</v>
      </c>
      <c r="W719" s="44">
        <f t="shared" si="553"/>
        <v>87971</v>
      </c>
      <c r="X719" s="45">
        <f t="shared" si="554"/>
        <v>8.5942658717346049E-3</v>
      </c>
      <c r="Y719" s="44">
        <f t="shared" si="555"/>
        <v>430</v>
      </c>
      <c r="Z719" s="45">
        <f t="shared" si="556"/>
        <v>2.7453233735555131E-2</v>
      </c>
      <c r="AA719" s="46">
        <f t="shared" si="557"/>
        <v>2.2738491769599998E-2</v>
      </c>
      <c r="AB719" s="183">
        <f t="shared" ref="AB719:AB725" si="559">ROUND(+AA719*$AB$717,2)</f>
        <v>2.27</v>
      </c>
      <c r="AC719" s="36">
        <v>710</v>
      </c>
      <c r="AD719" s="47" t="e">
        <f>VLOOKUP(B719,#REF!,3,FALSE)</f>
        <v>#REF!</v>
      </c>
      <c r="AE719" s="2" t="e">
        <f t="shared" si="558"/>
        <v>#REF!</v>
      </c>
    </row>
    <row r="720" spans="1:31" x14ac:dyDescent="0.2">
      <c r="A720" s="25">
        <v>51</v>
      </c>
      <c r="B720" s="38" t="s">
        <v>1257</v>
      </c>
      <c r="C720" s="73" t="s">
        <v>1099</v>
      </c>
      <c r="D720" s="28">
        <v>0</v>
      </c>
      <c r="E720" s="69"/>
      <c r="F720" s="42">
        <v>0</v>
      </c>
      <c r="G720" s="77">
        <v>8.1</v>
      </c>
      <c r="H720" s="42">
        <v>0</v>
      </c>
      <c r="I720" s="77">
        <v>2.99458</v>
      </c>
      <c r="J720" s="41">
        <f t="shared" si="549"/>
        <v>0</v>
      </c>
      <c r="K720" s="42">
        <v>0</v>
      </c>
      <c r="L720" s="77">
        <v>8.1</v>
      </c>
      <c r="M720" s="42">
        <v>0</v>
      </c>
      <c r="N720" s="77">
        <v>0</v>
      </c>
      <c r="O720" s="41">
        <f t="shared" si="550"/>
        <v>0</v>
      </c>
      <c r="P720" s="42">
        <v>0</v>
      </c>
      <c r="Q720" s="77">
        <v>4.96699</v>
      </c>
      <c r="R720" s="42">
        <v>0</v>
      </c>
      <c r="S720" s="77">
        <v>2.6600299999999999</v>
      </c>
      <c r="T720" s="41">
        <f t="shared" si="551"/>
        <v>0</v>
      </c>
      <c r="U720" s="42">
        <f t="shared" si="552"/>
        <v>0</v>
      </c>
      <c r="V720" s="43" t="s">
        <v>154</v>
      </c>
      <c r="W720" s="44" t="str">
        <f t="shared" si="553"/>
        <v/>
      </c>
      <c r="X720" s="45">
        <f t="shared" si="554"/>
        <v>0</v>
      </c>
      <c r="Y720" s="44" t="str">
        <f t="shared" si="555"/>
        <v/>
      </c>
      <c r="Z720" s="45">
        <f t="shared" si="556"/>
        <v>0</v>
      </c>
      <c r="AA720" s="46">
        <f t="shared" si="557"/>
        <v>0</v>
      </c>
      <c r="AB720" s="183">
        <f t="shared" si="559"/>
        <v>0</v>
      </c>
      <c r="AC720" s="36">
        <v>711</v>
      </c>
      <c r="AD720" s="47" t="e">
        <f>VLOOKUP(B720,#REF!,3,FALSE)</f>
        <v>#REF!</v>
      </c>
      <c r="AE720" s="2" t="e">
        <f t="shared" si="558"/>
        <v>#REF!</v>
      </c>
    </row>
    <row r="721" spans="1:31" x14ac:dyDescent="0.2">
      <c r="A721" s="25">
        <v>51</v>
      </c>
      <c r="B721" s="38" t="s">
        <v>1258</v>
      </c>
      <c r="C721" s="72" t="s">
        <v>1259</v>
      </c>
      <c r="D721" s="28">
        <v>274</v>
      </c>
      <c r="E721" s="69">
        <v>36251</v>
      </c>
      <c r="F721" s="42">
        <v>2318506</v>
      </c>
      <c r="G721" s="77">
        <v>7.8658400000000004</v>
      </c>
      <c r="H721" s="42">
        <v>89330</v>
      </c>
      <c r="I721" s="77">
        <v>2.9889199999999998</v>
      </c>
      <c r="J721" s="41">
        <f t="shared" si="549"/>
        <v>18504</v>
      </c>
      <c r="K721" s="42">
        <v>2539973</v>
      </c>
      <c r="L721" s="77">
        <v>8.0701599999999996</v>
      </c>
      <c r="M721" s="42">
        <v>98440</v>
      </c>
      <c r="N721" s="77">
        <v>2.99675</v>
      </c>
      <c r="O721" s="41">
        <f t="shared" si="550"/>
        <v>20793</v>
      </c>
      <c r="P721" s="42">
        <v>2720427</v>
      </c>
      <c r="Q721" s="77">
        <v>8.07226</v>
      </c>
      <c r="R721" s="42">
        <v>102430</v>
      </c>
      <c r="S721" s="77">
        <v>2.9971700000000001</v>
      </c>
      <c r="T721" s="41">
        <f t="shared" si="551"/>
        <v>22267</v>
      </c>
      <c r="U721" s="42">
        <f t="shared" si="552"/>
        <v>61564</v>
      </c>
      <c r="V721" s="43" t="s">
        <v>37</v>
      </c>
      <c r="W721" s="44">
        <f t="shared" si="553"/>
        <v>61564</v>
      </c>
      <c r="X721" s="45">
        <f t="shared" si="554"/>
        <v>6.0144523095959938E-3</v>
      </c>
      <c r="Y721" s="44">
        <f t="shared" si="555"/>
        <v>274</v>
      </c>
      <c r="Z721" s="45">
        <f t="shared" si="556"/>
        <v>1.7493455915214198E-2</v>
      </c>
      <c r="AA721" s="46">
        <f t="shared" si="557"/>
        <v>1.4623705013809645E-2</v>
      </c>
      <c r="AB721" s="183">
        <f t="shared" si="559"/>
        <v>1.46</v>
      </c>
      <c r="AC721" s="36">
        <v>712</v>
      </c>
      <c r="AD721" s="47" t="e">
        <f>VLOOKUP(B721,#REF!,3,FALSE)</f>
        <v>#REF!</v>
      </c>
      <c r="AE721" s="2" t="e">
        <f t="shared" si="558"/>
        <v>#REF!</v>
      </c>
    </row>
    <row r="722" spans="1:31" x14ac:dyDescent="0.2">
      <c r="A722" s="25">
        <v>51</v>
      </c>
      <c r="B722" s="38" t="s">
        <v>1260</v>
      </c>
      <c r="C722" s="72" t="s">
        <v>1261</v>
      </c>
      <c r="D722" s="28">
        <v>244</v>
      </c>
      <c r="E722" s="69">
        <v>36251</v>
      </c>
      <c r="F722" s="42">
        <v>1747469</v>
      </c>
      <c r="G722" s="77">
        <v>6.7348800000000004</v>
      </c>
      <c r="H722" s="42">
        <v>82062</v>
      </c>
      <c r="I722" s="77">
        <v>2.6808999999999998</v>
      </c>
      <c r="J722" s="41">
        <f t="shared" si="549"/>
        <v>11989</v>
      </c>
      <c r="K722" s="42">
        <v>1939890</v>
      </c>
      <c r="L722" s="77">
        <v>6.02766</v>
      </c>
      <c r="M722" s="42">
        <v>87927</v>
      </c>
      <c r="N722" s="77">
        <v>3.0037500000000001</v>
      </c>
      <c r="O722" s="41">
        <f t="shared" si="550"/>
        <v>11957</v>
      </c>
      <c r="P722" s="42">
        <v>2061971</v>
      </c>
      <c r="Q722" s="77">
        <v>5.6707900000000002</v>
      </c>
      <c r="R722" s="42">
        <v>91006</v>
      </c>
      <c r="S722" s="77">
        <v>3.0037500000000001</v>
      </c>
      <c r="T722" s="41">
        <f t="shared" si="551"/>
        <v>11966</v>
      </c>
      <c r="U722" s="42">
        <f t="shared" si="552"/>
        <v>35912</v>
      </c>
      <c r="V722" s="43" t="s">
        <v>37</v>
      </c>
      <c r="W722" s="44">
        <f t="shared" si="553"/>
        <v>35912</v>
      </c>
      <c r="X722" s="45">
        <f t="shared" si="554"/>
        <v>3.5083979491620319E-3</v>
      </c>
      <c r="Y722" s="44">
        <f t="shared" si="555"/>
        <v>244</v>
      </c>
      <c r="Z722" s="45">
        <f t="shared" si="556"/>
        <v>1.5578114026687098E-2</v>
      </c>
      <c r="AA722" s="46">
        <f t="shared" si="557"/>
        <v>1.256068500730583E-2</v>
      </c>
      <c r="AB722" s="183">
        <f t="shared" si="559"/>
        <v>1.26</v>
      </c>
      <c r="AC722" s="36">
        <v>713</v>
      </c>
      <c r="AD722" s="47" t="e">
        <f>VLOOKUP(B722,#REF!,3,FALSE)</f>
        <v>#REF!</v>
      </c>
      <c r="AE722" s="2" t="e">
        <f t="shared" si="558"/>
        <v>#REF!</v>
      </c>
    </row>
    <row r="723" spans="1:31" x14ac:dyDescent="0.2">
      <c r="A723" s="25">
        <v>51</v>
      </c>
      <c r="B723" s="38" t="s">
        <v>1262</v>
      </c>
      <c r="C723" s="72" t="s">
        <v>1263</v>
      </c>
      <c r="D723" s="49">
        <v>183</v>
      </c>
      <c r="E723" s="69">
        <v>36251</v>
      </c>
      <c r="F723" s="42">
        <v>2237214</v>
      </c>
      <c r="G723" s="77">
        <v>6.9957500000000001</v>
      </c>
      <c r="H723" s="42">
        <v>305289</v>
      </c>
      <c r="I723" s="77">
        <v>2.99716</v>
      </c>
      <c r="J723" s="41">
        <f t="shared" si="549"/>
        <v>16566</v>
      </c>
      <c r="K723" s="42">
        <v>2472571</v>
      </c>
      <c r="L723" s="77">
        <v>6.9959600000000002</v>
      </c>
      <c r="M723" s="42">
        <v>337788</v>
      </c>
      <c r="N723" s="77">
        <v>3.0018899999999999</v>
      </c>
      <c r="O723" s="41">
        <f t="shared" si="550"/>
        <v>18312</v>
      </c>
      <c r="P723" s="42">
        <v>2614209</v>
      </c>
      <c r="Q723" s="77">
        <v>7.49634</v>
      </c>
      <c r="R723" s="42">
        <v>350046</v>
      </c>
      <c r="S723" s="77">
        <v>3.0037500000000001</v>
      </c>
      <c r="T723" s="41">
        <f t="shared" si="551"/>
        <v>20648</v>
      </c>
      <c r="U723" s="42">
        <f t="shared" si="552"/>
        <v>55526</v>
      </c>
      <c r="V723" s="43" t="s">
        <v>37</v>
      </c>
      <c r="W723" s="44">
        <f t="shared" si="553"/>
        <v>55526</v>
      </c>
      <c r="X723" s="45">
        <f t="shared" si="554"/>
        <v>5.4245740845725934E-3</v>
      </c>
      <c r="Y723" s="44">
        <f t="shared" si="555"/>
        <v>183</v>
      </c>
      <c r="Z723" s="45">
        <f t="shared" si="556"/>
        <v>1.1683585520015322E-2</v>
      </c>
      <c r="AA723" s="46">
        <f t="shared" si="557"/>
        <v>1.0118832661154641E-2</v>
      </c>
      <c r="AB723" s="183">
        <f t="shared" si="559"/>
        <v>1.01</v>
      </c>
      <c r="AC723" s="36">
        <v>714</v>
      </c>
      <c r="AD723" s="47" t="e">
        <f>VLOOKUP(B723,#REF!,3,FALSE)</f>
        <v>#REF!</v>
      </c>
      <c r="AE723" s="2" t="e">
        <f t="shared" si="558"/>
        <v>#REF!</v>
      </c>
    </row>
    <row r="724" spans="1:31" x14ac:dyDescent="0.2">
      <c r="A724" s="25">
        <v>51</v>
      </c>
      <c r="B724" s="38" t="s">
        <v>1264</v>
      </c>
      <c r="C724" s="79" t="s">
        <v>1265</v>
      </c>
      <c r="D724" s="28">
        <v>84</v>
      </c>
      <c r="E724" s="69">
        <v>36526</v>
      </c>
      <c r="F724" s="42">
        <v>602619</v>
      </c>
      <c r="G724" s="77">
        <v>2.9803199999999999</v>
      </c>
      <c r="H724" s="42">
        <v>483740</v>
      </c>
      <c r="I724" s="77">
        <v>3.0036800000000001</v>
      </c>
      <c r="J724" s="41">
        <f t="shared" si="549"/>
        <v>3249</v>
      </c>
      <c r="K724" s="42">
        <v>720588</v>
      </c>
      <c r="L724" s="77">
        <v>3.49437</v>
      </c>
      <c r="M724" s="42">
        <v>52138</v>
      </c>
      <c r="N724" s="77">
        <v>3.00305</v>
      </c>
      <c r="O724" s="41">
        <f>ROUND((+K724*L724+M724*N724)/1000,5)</f>
        <v>2674.57411</v>
      </c>
      <c r="P724" s="42">
        <v>770374</v>
      </c>
      <c r="Q724" s="77">
        <v>3.9941599999999999</v>
      </c>
      <c r="R724" s="42">
        <v>542256</v>
      </c>
      <c r="S724" s="77">
        <v>3.0037500000000001</v>
      </c>
      <c r="T724" s="41">
        <f>ROUND((+P724*Q724+R724*S724)/1000,5)</f>
        <v>4705.7984800000004</v>
      </c>
      <c r="U724" s="42">
        <f t="shared" si="552"/>
        <v>10629</v>
      </c>
      <c r="V724" s="43" t="s">
        <v>37</v>
      </c>
      <c r="W724" s="44">
        <f t="shared" si="553"/>
        <v>10629</v>
      </c>
      <c r="X724" s="45">
        <f t="shared" si="554"/>
        <v>1.0383927879717989E-3</v>
      </c>
      <c r="Y724" s="44">
        <f t="shared" si="555"/>
        <v>84</v>
      </c>
      <c r="Z724" s="45">
        <f t="shared" si="556"/>
        <v>5.3629572878758861E-3</v>
      </c>
      <c r="AA724" s="46">
        <f t="shared" si="557"/>
        <v>4.2818161628998645E-3</v>
      </c>
      <c r="AB724" s="183">
        <f t="shared" si="559"/>
        <v>0.43</v>
      </c>
      <c r="AC724" s="36">
        <v>715</v>
      </c>
      <c r="AD724" s="47" t="e">
        <f>VLOOKUP(B724,#REF!,3,FALSE)</f>
        <v>#REF!</v>
      </c>
      <c r="AE724" s="2" t="e">
        <f t="shared" si="558"/>
        <v>#REF!</v>
      </c>
    </row>
    <row r="725" spans="1:31" x14ac:dyDescent="0.2">
      <c r="A725" s="25">
        <v>51</v>
      </c>
      <c r="B725" s="38" t="s">
        <v>1266</v>
      </c>
      <c r="C725" s="91" t="s">
        <v>1267</v>
      </c>
      <c r="D725" s="28">
        <v>277</v>
      </c>
      <c r="E725" s="69">
        <v>37987</v>
      </c>
      <c r="F725" s="42">
        <v>0</v>
      </c>
      <c r="G725" s="77">
        <v>0</v>
      </c>
      <c r="H725" s="42">
        <v>0</v>
      </c>
      <c r="I725" s="77">
        <v>0</v>
      </c>
      <c r="J725" s="41"/>
      <c r="K725" s="42">
        <v>0</v>
      </c>
      <c r="L725" s="77">
        <v>0</v>
      </c>
      <c r="M725" s="42">
        <v>0</v>
      </c>
      <c r="N725" s="77">
        <v>0</v>
      </c>
      <c r="O725" s="41">
        <f>ROUND((+K725*L725+M725*N725)/1000,0)</f>
        <v>0</v>
      </c>
      <c r="P725" s="42">
        <v>0</v>
      </c>
      <c r="Q725" s="77">
        <v>0</v>
      </c>
      <c r="R725" s="42">
        <v>0</v>
      </c>
      <c r="S725" s="77">
        <v>0</v>
      </c>
      <c r="T725" s="41">
        <f>ROUND((+P725*Q725+R725*S725)/1000,0)</f>
        <v>0</v>
      </c>
      <c r="U725" s="42">
        <f t="shared" si="552"/>
        <v>0</v>
      </c>
      <c r="V725" s="43" t="s">
        <v>37</v>
      </c>
      <c r="W725" s="44">
        <f t="shared" si="553"/>
        <v>0</v>
      </c>
      <c r="X725" s="45">
        <f t="shared" si="554"/>
        <v>0</v>
      </c>
      <c r="Y725" s="44">
        <f t="shared" si="555"/>
        <v>277</v>
      </c>
      <c r="Z725" s="45">
        <f t="shared" si="556"/>
        <v>1.7684990104066909E-2</v>
      </c>
      <c r="AA725" s="46">
        <f t="shared" si="557"/>
        <v>1.3263742578050183E-2</v>
      </c>
      <c r="AB725" s="183">
        <f t="shared" si="559"/>
        <v>1.33</v>
      </c>
      <c r="AC725" s="36">
        <v>716</v>
      </c>
      <c r="AD725" s="47" t="e">
        <f>VLOOKUP(B725,#REF!,3,FALSE)</f>
        <v>#REF!</v>
      </c>
      <c r="AE725" s="2" t="e">
        <f t="shared" si="558"/>
        <v>#REF!</v>
      </c>
    </row>
    <row r="726" spans="1:31" x14ac:dyDescent="0.2">
      <c r="A726" s="25">
        <v>51</v>
      </c>
      <c r="B726" s="38" t="s">
        <v>1268</v>
      </c>
      <c r="C726" s="39" t="s">
        <v>51</v>
      </c>
      <c r="D726" s="28">
        <v>4755</v>
      </c>
      <c r="E726" s="69">
        <v>36526</v>
      </c>
      <c r="F726" s="30"/>
      <c r="G726" s="77"/>
      <c r="H726" s="42"/>
      <c r="I726" s="77"/>
      <c r="J726" s="42">
        <v>1879548</v>
      </c>
      <c r="K726" s="42"/>
      <c r="L726" s="77"/>
      <c r="M726" s="42"/>
      <c r="N726" s="77"/>
      <c r="O726" s="42">
        <v>2147980</v>
      </c>
      <c r="P726" s="42"/>
      <c r="Q726" s="77"/>
      <c r="R726" s="42"/>
      <c r="S726" s="77"/>
      <c r="T726" s="42">
        <v>2376072</v>
      </c>
      <c r="U726" s="42">
        <f t="shared" si="552"/>
        <v>6403600</v>
      </c>
      <c r="V726" s="43" t="s">
        <v>37</v>
      </c>
      <c r="W726" s="44">
        <f t="shared" si="553"/>
        <v>6403600</v>
      </c>
      <c r="X726" s="45">
        <f t="shared" si="554"/>
        <v>0.62559526362369089</v>
      </c>
      <c r="Y726" s="44">
        <f t="shared" si="555"/>
        <v>4755</v>
      </c>
      <c r="Z726" s="45">
        <f t="shared" si="556"/>
        <v>0.30358168933154567</v>
      </c>
      <c r="AA726" s="46">
        <f t="shared" si="557"/>
        <v>0.38408508290458199</v>
      </c>
      <c r="AB726" s="183">
        <f>ROUND(+AA726*$AB$717,2)</f>
        <v>38.409999999999997</v>
      </c>
      <c r="AC726" s="36">
        <v>717</v>
      </c>
      <c r="AD726" s="47" t="e">
        <f>VLOOKUP(B726,#REF!,3,FALSE)</f>
        <v>#REF!</v>
      </c>
      <c r="AE726" s="2" t="e">
        <f t="shared" si="558"/>
        <v>#REF!</v>
      </c>
    </row>
    <row r="727" spans="1:31" x14ac:dyDescent="0.2">
      <c r="A727" s="25">
        <v>51</v>
      </c>
      <c r="B727" s="51" t="s">
        <v>1269</v>
      </c>
      <c r="C727" s="52" t="s">
        <v>1270</v>
      </c>
      <c r="D727" s="53">
        <f>SUBTOTAL(9,D718:D726)</f>
        <v>15663</v>
      </c>
      <c r="E727" s="69"/>
      <c r="F727" s="55"/>
      <c r="G727" s="56"/>
      <c r="H727" s="55"/>
      <c r="I727" s="56"/>
      <c r="J727" s="57">
        <f>SUBTOTAL(9,J718:J726)</f>
        <v>3034822</v>
      </c>
      <c r="K727" s="58"/>
      <c r="L727" s="59"/>
      <c r="M727" s="58"/>
      <c r="N727" s="59"/>
      <c r="O727" s="57">
        <f>SUBTOTAL(9,O718:O726)</f>
        <v>3388744.5741099999</v>
      </c>
      <c r="P727" s="57"/>
      <c r="Q727" s="60"/>
      <c r="R727" s="57"/>
      <c r="S727" s="60"/>
      <c r="T727" s="57">
        <f>SUBTOTAL(9,T718:T726)</f>
        <v>3812444.7984800003</v>
      </c>
      <c r="U727" s="57">
        <f>SUBTOTAL(9,U718:U726)</f>
        <v>10236011</v>
      </c>
      <c r="V727" s="43"/>
      <c r="W727" s="61">
        <f t="shared" ref="W727:AB727" si="560">SUBTOTAL(9,W718:W726)</f>
        <v>10236011</v>
      </c>
      <c r="X727" s="62">
        <f t="shared" si="560"/>
        <v>1</v>
      </c>
      <c r="Y727" s="61">
        <f t="shared" si="560"/>
        <v>15663</v>
      </c>
      <c r="Z727" s="62">
        <f t="shared" si="560"/>
        <v>1</v>
      </c>
      <c r="AA727" s="63">
        <f t="shared" si="560"/>
        <v>1</v>
      </c>
      <c r="AB727" s="64">
        <f t="shared" si="560"/>
        <v>100</v>
      </c>
      <c r="AC727" s="36">
        <v>718</v>
      </c>
      <c r="AD727" s="47" t="e">
        <f>VLOOKUP(B727,#REF!,3,FALSE)</f>
        <v>#REF!</v>
      </c>
      <c r="AE727" s="2" t="e">
        <f t="shared" si="558"/>
        <v>#REF!</v>
      </c>
    </row>
    <row r="728" spans="1:31" ht="13.5" thickBot="1" x14ac:dyDescent="0.25">
      <c r="A728" s="25">
        <v>51</v>
      </c>
      <c r="B728" s="51"/>
      <c r="C728" s="52"/>
      <c r="D728" s="53" t="s">
        <v>54</v>
      </c>
      <c r="E728" s="54">
        <f>COUNTIF(E718:E726,"&gt;0.0")</f>
        <v>8</v>
      </c>
      <c r="F728" s="55"/>
      <c r="G728" s="56"/>
      <c r="H728" s="55"/>
      <c r="I728" s="56"/>
      <c r="J728" s="57"/>
      <c r="K728" s="58"/>
      <c r="L728" s="59"/>
      <c r="M728" s="58"/>
      <c r="N728" s="59"/>
      <c r="O728" s="57"/>
      <c r="P728" s="57"/>
      <c r="Q728" s="60"/>
      <c r="R728" s="57"/>
      <c r="S728" s="60"/>
      <c r="T728" s="57"/>
      <c r="U728" s="42"/>
      <c r="V728" s="43"/>
      <c r="W728" s="44"/>
      <c r="X728" s="45"/>
      <c r="Y728" s="44"/>
      <c r="Z728" s="45"/>
      <c r="AA728" s="46"/>
      <c r="AB728" s="183"/>
      <c r="AC728" s="36">
        <v>719</v>
      </c>
      <c r="AD728" s="47"/>
    </row>
    <row r="729" spans="1:31" ht="15.75" thickBot="1" x14ac:dyDescent="0.3">
      <c r="A729" s="25">
        <v>52</v>
      </c>
      <c r="B729" s="78" t="s">
        <v>1271</v>
      </c>
      <c r="C729" s="79"/>
      <c r="D729" s="28"/>
      <c r="E729" s="69"/>
      <c r="F729" s="55"/>
      <c r="G729" s="56"/>
      <c r="H729" s="55"/>
      <c r="I729" s="56"/>
      <c r="J729" s="57"/>
      <c r="K729" s="58"/>
      <c r="L729" s="59"/>
      <c r="M729" s="58"/>
      <c r="N729" s="59"/>
      <c r="O729" s="57"/>
      <c r="P729" s="57"/>
      <c r="Q729" s="60"/>
      <c r="R729" s="57"/>
      <c r="S729" s="60"/>
      <c r="T729" s="57"/>
      <c r="U729" s="42"/>
      <c r="V729" s="43"/>
      <c r="W729" s="33"/>
      <c r="X729" s="34"/>
      <c r="Y729" s="33"/>
      <c r="Z729" s="34"/>
      <c r="AA729" s="35"/>
      <c r="AB729" s="184">
        <v>100</v>
      </c>
      <c r="AC729" s="36">
        <v>720</v>
      </c>
      <c r="AD729" s="47"/>
    </row>
    <row r="730" spans="1:31" x14ac:dyDescent="0.2">
      <c r="A730" s="25">
        <v>52</v>
      </c>
      <c r="B730" s="38" t="s">
        <v>1287</v>
      </c>
      <c r="C730" s="91" t="s">
        <v>1288</v>
      </c>
      <c r="D730" s="28">
        <v>74828</v>
      </c>
      <c r="E730" s="69"/>
      <c r="F730" s="42">
        <v>742436082</v>
      </c>
      <c r="G730" s="77">
        <v>11.90817</v>
      </c>
      <c r="H730" s="42">
        <v>2698551</v>
      </c>
      <c r="I730" s="77">
        <v>3.0037500000000001</v>
      </c>
      <c r="J730" s="41">
        <f t="shared" ref="J730:J741" si="561">ROUND((+F730*G730+H730*I730)/1000,0)</f>
        <v>8849161</v>
      </c>
      <c r="K730" s="42">
        <v>888838026</v>
      </c>
      <c r="L730" s="77">
        <v>10.65142</v>
      </c>
      <c r="M730" s="42">
        <v>3124632</v>
      </c>
      <c r="N730" s="77">
        <v>3.0037500000000001</v>
      </c>
      <c r="O730" s="41">
        <f t="shared" ref="O730:O741" si="562">ROUND((+K730*L730+M730*N730)/1000,0)</f>
        <v>9476773</v>
      </c>
      <c r="P730" s="42">
        <v>959316614</v>
      </c>
      <c r="Q730" s="77">
        <v>10.88517</v>
      </c>
      <c r="R730" s="42">
        <v>3165122</v>
      </c>
      <c r="S730" s="77">
        <v>3.0037500000000001</v>
      </c>
      <c r="T730" s="41">
        <f t="shared" ref="T730:T741" si="563">ROUND((+P730*Q730+R730*S730)/1000,0)</f>
        <v>10451832</v>
      </c>
      <c r="U730" s="42">
        <f t="shared" ref="U730:U742" si="564">ROUND(+T730+O730+J730,0)</f>
        <v>28777766</v>
      </c>
      <c r="V730" s="43" t="s">
        <v>154</v>
      </c>
      <c r="W730" s="44" t="str">
        <f t="shared" ref="W730:W742" si="565">IF(V730="yes",U730,"")</f>
        <v/>
      </c>
      <c r="X730" s="45">
        <f t="shared" ref="X730:X742" si="566">IF(V730="yes",W730/W$743,0)</f>
        <v>0</v>
      </c>
      <c r="Y730" s="44" t="str">
        <f t="shared" ref="Y730:Y742" si="567">IF(V730="yes",D730,"")</f>
        <v/>
      </c>
      <c r="Z730" s="45">
        <f t="shared" ref="Z730:Z742" si="568">IF(V730="yes",Y730/Y$743,0)</f>
        <v>0</v>
      </c>
      <c r="AA730" s="46">
        <f t="shared" ref="AA730:AA742" si="569">(X730*0.25+Z730*0.75)</f>
        <v>0</v>
      </c>
      <c r="AB730" s="183">
        <f>ROUND(+AA730*$AB$729,2)</f>
        <v>0</v>
      </c>
      <c r="AC730" s="36">
        <v>721</v>
      </c>
      <c r="AD730" s="47" t="e">
        <f>VLOOKUP(B730,#REF!,3,FALSE)</f>
        <v>#REF!</v>
      </c>
      <c r="AE730" s="2" t="e">
        <f t="shared" ref="AE730:AE743" si="570">EXACT(D730,AD730)</f>
        <v>#REF!</v>
      </c>
    </row>
    <row r="731" spans="1:31" s="102" customFormat="1" x14ac:dyDescent="0.2">
      <c r="A731" s="25">
        <v>52</v>
      </c>
      <c r="B731" s="38" t="s">
        <v>1289</v>
      </c>
      <c r="C731" s="91" t="s">
        <v>1290</v>
      </c>
      <c r="D731" s="28">
        <v>22318</v>
      </c>
      <c r="E731" s="69"/>
      <c r="F731" s="42">
        <v>156545470</v>
      </c>
      <c r="G731" s="77">
        <v>8.6634399999999996</v>
      </c>
      <c r="H731" s="42">
        <v>1121769</v>
      </c>
      <c r="I731" s="77">
        <v>3.0032899999999998</v>
      </c>
      <c r="J731" s="41">
        <f t="shared" si="561"/>
        <v>1359591</v>
      </c>
      <c r="K731" s="42">
        <v>182491514</v>
      </c>
      <c r="L731" s="77">
        <v>8.1890599999999996</v>
      </c>
      <c r="M731" s="42">
        <v>1315111</v>
      </c>
      <c r="N731" s="77">
        <v>3.0027900000000001</v>
      </c>
      <c r="O731" s="41">
        <f t="shared" si="562"/>
        <v>1498383</v>
      </c>
      <c r="P731" s="42">
        <v>202945480</v>
      </c>
      <c r="Q731" s="77">
        <v>7.9863200000000001</v>
      </c>
      <c r="R731" s="42">
        <v>1252887</v>
      </c>
      <c r="S731" s="77">
        <v>3.0037500000000001</v>
      </c>
      <c r="T731" s="41">
        <f t="shared" si="563"/>
        <v>1624551</v>
      </c>
      <c r="U731" s="42">
        <f t="shared" si="564"/>
        <v>4482525</v>
      </c>
      <c r="V731" s="43" t="s">
        <v>154</v>
      </c>
      <c r="W731" s="44" t="str">
        <f t="shared" si="565"/>
        <v/>
      </c>
      <c r="X731" s="45">
        <f t="shared" si="566"/>
        <v>0</v>
      </c>
      <c r="Y731" s="44" t="str">
        <f t="shared" si="567"/>
        <v/>
      </c>
      <c r="Z731" s="45">
        <f t="shared" si="568"/>
        <v>0</v>
      </c>
      <c r="AA731" s="46">
        <f t="shared" si="569"/>
        <v>0</v>
      </c>
      <c r="AB731" s="185">
        <f t="shared" ref="AB731:AB742" si="571">ROUND(+AA731*$AB$729,2)</f>
        <v>0</v>
      </c>
      <c r="AC731" s="36">
        <v>722</v>
      </c>
      <c r="AD731" s="116" t="e">
        <f>VLOOKUP(B731,#REF!,3,FALSE)</f>
        <v>#REF!</v>
      </c>
      <c r="AE731" s="102" t="e">
        <f t="shared" si="570"/>
        <v>#REF!</v>
      </c>
    </row>
    <row r="732" spans="1:31" s="102" customFormat="1" x14ac:dyDescent="0.2">
      <c r="A732" s="25">
        <v>52</v>
      </c>
      <c r="B732" s="38" t="s">
        <v>1291</v>
      </c>
      <c r="C732" s="91" t="s">
        <v>1292</v>
      </c>
      <c r="D732" s="28">
        <v>1357</v>
      </c>
      <c r="E732" s="69">
        <v>39995</v>
      </c>
      <c r="F732" s="42">
        <v>12760231</v>
      </c>
      <c r="G732" s="77">
        <v>8.0677099999999999</v>
      </c>
      <c r="H732" s="42">
        <v>241624</v>
      </c>
      <c r="I732" s="77"/>
      <c r="J732" s="41">
        <f t="shared" si="561"/>
        <v>102946</v>
      </c>
      <c r="K732" s="42">
        <v>14201266</v>
      </c>
      <c r="L732" s="77">
        <v>7.7966899999999999</v>
      </c>
      <c r="M732" s="42">
        <v>292947</v>
      </c>
      <c r="N732" s="77"/>
      <c r="O732" s="41">
        <f t="shared" si="562"/>
        <v>110723</v>
      </c>
      <c r="P732" s="42">
        <v>15051052</v>
      </c>
      <c r="Q732" s="77">
        <v>7.5385400000000002</v>
      </c>
      <c r="R732" s="42">
        <v>282474</v>
      </c>
      <c r="S732" s="77"/>
      <c r="T732" s="41">
        <f t="shared" si="563"/>
        <v>113463</v>
      </c>
      <c r="U732" s="42">
        <f t="shared" si="564"/>
        <v>327132</v>
      </c>
      <c r="V732" s="43" t="s">
        <v>37</v>
      </c>
      <c r="W732" s="44">
        <f t="shared" si="565"/>
        <v>327132</v>
      </c>
      <c r="X732" s="45">
        <f t="shared" si="566"/>
        <v>0.26135350455865858</v>
      </c>
      <c r="Y732" s="44">
        <f t="shared" si="567"/>
        <v>1357</v>
      </c>
      <c r="Z732" s="45">
        <f t="shared" si="568"/>
        <v>0.12606837606837606</v>
      </c>
      <c r="AA732" s="46">
        <f t="shared" si="569"/>
        <v>0.15988965819094669</v>
      </c>
      <c r="AB732" s="185">
        <f t="shared" si="571"/>
        <v>15.99</v>
      </c>
      <c r="AC732" s="36">
        <v>723</v>
      </c>
      <c r="AD732" s="116" t="e">
        <f>VLOOKUP(B732,#REF!,3,FALSE)</f>
        <v>#REF!</v>
      </c>
      <c r="AE732" s="102" t="e">
        <f t="shared" si="570"/>
        <v>#REF!</v>
      </c>
    </row>
    <row r="733" spans="1:31" s="102" customFormat="1" x14ac:dyDescent="0.2">
      <c r="A733" s="25">
        <v>52</v>
      </c>
      <c r="B733" s="38" t="s">
        <v>1293</v>
      </c>
      <c r="C733" s="91" t="s">
        <v>1294</v>
      </c>
      <c r="D733" s="28">
        <v>722</v>
      </c>
      <c r="E733" s="69"/>
      <c r="F733" s="42">
        <v>6534290</v>
      </c>
      <c r="G733" s="77">
        <v>10.03154</v>
      </c>
      <c r="H733" s="42">
        <v>21744</v>
      </c>
      <c r="I733" s="77"/>
      <c r="J733" s="41">
        <f t="shared" si="561"/>
        <v>65549</v>
      </c>
      <c r="K733" s="42">
        <v>7076556</v>
      </c>
      <c r="L733" s="77">
        <v>9.1341199999999994</v>
      </c>
      <c r="M733" s="42">
        <v>26257</v>
      </c>
      <c r="N733" s="77"/>
      <c r="O733" s="41">
        <f t="shared" si="562"/>
        <v>64638</v>
      </c>
      <c r="P733" s="42">
        <v>7391994</v>
      </c>
      <c r="Q733" s="77">
        <v>9.2628699999999995</v>
      </c>
      <c r="R733" s="42">
        <v>25256</v>
      </c>
      <c r="S733" s="77"/>
      <c r="T733" s="41">
        <f t="shared" si="563"/>
        <v>68471</v>
      </c>
      <c r="U733" s="42">
        <f t="shared" si="564"/>
        <v>198658</v>
      </c>
      <c r="V733" s="43" t="s">
        <v>154</v>
      </c>
      <c r="W733" s="44" t="str">
        <f t="shared" si="565"/>
        <v/>
      </c>
      <c r="X733" s="45">
        <f t="shared" si="566"/>
        <v>0</v>
      </c>
      <c r="Y733" s="44" t="str">
        <f t="shared" si="567"/>
        <v/>
      </c>
      <c r="Z733" s="45">
        <f t="shared" si="568"/>
        <v>0</v>
      </c>
      <c r="AA733" s="46">
        <f t="shared" si="569"/>
        <v>0</v>
      </c>
      <c r="AB733" s="185">
        <f t="shared" si="571"/>
        <v>0</v>
      </c>
      <c r="AC733" s="36">
        <v>724</v>
      </c>
      <c r="AD733" s="116" t="e">
        <f>VLOOKUP(B733,#REF!,3,FALSE)</f>
        <v>#REF!</v>
      </c>
      <c r="AE733" s="102" t="e">
        <f t="shared" si="570"/>
        <v>#REF!</v>
      </c>
    </row>
    <row r="734" spans="1:31" s="102" customFormat="1" x14ac:dyDescent="0.2">
      <c r="A734" s="25">
        <v>52</v>
      </c>
      <c r="B734" s="38" t="s">
        <v>1295</v>
      </c>
      <c r="C734" s="91" t="s">
        <v>1296</v>
      </c>
      <c r="D734" s="28">
        <v>3018</v>
      </c>
      <c r="E734" s="69">
        <v>39995</v>
      </c>
      <c r="F734" s="42">
        <v>13368725</v>
      </c>
      <c r="G734" s="77">
        <v>7.63117</v>
      </c>
      <c r="H734" s="42">
        <v>41202</v>
      </c>
      <c r="I734" s="77">
        <v>3.0037500000000001</v>
      </c>
      <c r="J734" s="41">
        <f t="shared" si="561"/>
        <v>102143</v>
      </c>
      <c r="K734" s="42">
        <v>14576420</v>
      </c>
      <c r="L734" s="77">
        <v>8.7750000000000004</v>
      </c>
      <c r="M734" s="42">
        <v>45714</v>
      </c>
      <c r="N734" s="77">
        <v>3.0037500000000001</v>
      </c>
      <c r="O734" s="41">
        <f t="shared" si="562"/>
        <v>128045</v>
      </c>
      <c r="P734" s="42">
        <v>15412531</v>
      </c>
      <c r="Q734" s="77">
        <v>8.7488200000000003</v>
      </c>
      <c r="R734" s="42">
        <v>32868</v>
      </c>
      <c r="S734" s="77">
        <v>3.0037500000000001</v>
      </c>
      <c r="T734" s="41">
        <f t="shared" si="563"/>
        <v>134940</v>
      </c>
      <c r="U734" s="42">
        <f t="shared" si="564"/>
        <v>365128</v>
      </c>
      <c r="V734" s="43" t="s">
        <v>37</v>
      </c>
      <c r="W734" s="44">
        <f t="shared" si="565"/>
        <v>365128</v>
      </c>
      <c r="X734" s="45">
        <f t="shared" si="566"/>
        <v>0.29170940908408194</v>
      </c>
      <c r="Y734" s="44">
        <f t="shared" si="567"/>
        <v>3018</v>
      </c>
      <c r="Z734" s="45">
        <f t="shared" si="568"/>
        <v>0.28037904124860646</v>
      </c>
      <c r="AA734" s="46">
        <f t="shared" si="569"/>
        <v>0.28321163320747533</v>
      </c>
      <c r="AB734" s="185">
        <f>ROUND(+AA734*$AB$729,2)</f>
        <v>28.32</v>
      </c>
      <c r="AC734" s="36">
        <v>725</v>
      </c>
      <c r="AD734" s="116" t="e">
        <f>VLOOKUP(B734,#REF!,3,FALSE)</f>
        <v>#REF!</v>
      </c>
      <c r="AE734" s="102" t="e">
        <f t="shared" si="570"/>
        <v>#REF!</v>
      </c>
    </row>
    <row r="735" spans="1:31" s="102" customFormat="1" x14ac:dyDescent="0.2">
      <c r="A735" s="25">
        <v>52</v>
      </c>
      <c r="B735" s="38" t="s">
        <v>1297</v>
      </c>
      <c r="C735" s="91" t="s">
        <v>1298</v>
      </c>
      <c r="D735" s="28">
        <v>1228</v>
      </c>
      <c r="E735" s="69"/>
      <c r="F735" s="42">
        <v>19600960</v>
      </c>
      <c r="G735" s="77">
        <v>4.4551400000000001</v>
      </c>
      <c r="H735" s="42">
        <v>0</v>
      </c>
      <c r="I735" s="77"/>
      <c r="J735" s="41">
        <f t="shared" si="561"/>
        <v>87325</v>
      </c>
      <c r="K735" s="42">
        <v>25122853</v>
      </c>
      <c r="L735" s="77">
        <v>4.4734600000000002</v>
      </c>
      <c r="M735" s="42">
        <v>0</v>
      </c>
      <c r="N735" s="77"/>
      <c r="O735" s="41">
        <f t="shared" si="562"/>
        <v>112386</v>
      </c>
      <c r="P735" s="42">
        <v>26320649</v>
      </c>
      <c r="Q735" s="77">
        <v>4.5384900000000004</v>
      </c>
      <c r="R735" s="42">
        <v>0</v>
      </c>
      <c r="S735" s="77"/>
      <c r="T735" s="41">
        <f t="shared" si="563"/>
        <v>119456</v>
      </c>
      <c r="U735" s="42">
        <f t="shared" si="564"/>
        <v>319167</v>
      </c>
      <c r="V735" s="43" t="s">
        <v>154</v>
      </c>
      <c r="W735" s="44" t="str">
        <f t="shared" si="565"/>
        <v/>
      </c>
      <c r="X735" s="45">
        <f t="shared" si="566"/>
        <v>0</v>
      </c>
      <c r="Y735" s="44" t="str">
        <f t="shared" si="567"/>
        <v/>
      </c>
      <c r="Z735" s="45">
        <f t="shared" si="568"/>
        <v>0</v>
      </c>
      <c r="AA735" s="46">
        <f t="shared" si="569"/>
        <v>0</v>
      </c>
      <c r="AB735" s="185">
        <f t="shared" si="571"/>
        <v>0</v>
      </c>
      <c r="AC735" s="36">
        <v>726</v>
      </c>
      <c r="AD735" s="116" t="e">
        <f>VLOOKUP(B735,#REF!,3,FALSE)</f>
        <v>#REF!</v>
      </c>
      <c r="AE735" s="102" t="e">
        <f t="shared" si="570"/>
        <v>#REF!</v>
      </c>
    </row>
    <row r="736" spans="1:31" s="102" customFormat="1" x14ac:dyDescent="0.2">
      <c r="A736" s="25">
        <v>52</v>
      </c>
      <c r="B736" s="38" t="s">
        <v>1299</v>
      </c>
      <c r="C736" s="91" t="s">
        <v>1300</v>
      </c>
      <c r="D736" s="28">
        <v>863</v>
      </c>
      <c r="E736" s="69">
        <v>42186</v>
      </c>
      <c r="F736" s="42">
        <v>10104863</v>
      </c>
      <c r="G736" s="77">
        <v>6.2831099999999998</v>
      </c>
      <c r="H736" s="42">
        <v>90752</v>
      </c>
      <c r="I736" s="77">
        <v>3.0037500000000001</v>
      </c>
      <c r="J736" s="41">
        <f t="shared" si="561"/>
        <v>63763</v>
      </c>
      <c r="K736" s="42">
        <v>11118739</v>
      </c>
      <c r="L736" s="77">
        <v>6.3644800000000004</v>
      </c>
      <c r="M736" s="42">
        <v>108169</v>
      </c>
      <c r="N736" s="77"/>
      <c r="O736" s="41">
        <f t="shared" si="562"/>
        <v>70765</v>
      </c>
      <c r="P736" s="42">
        <v>11971397</v>
      </c>
      <c r="Q736" s="77">
        <v>6.73062</v>
      </c>
      <c r="R736" s="42">
        <v>106151</v>
      </c>
      <c r="S736" s="77"/>
      <c r="T736" s="41">
        <f t="shared" si="563"/>
        <v>80575</v>
      </c>
      <c r="U736" s="42">
        <f t="shared" si="564"/>
        <v>215103</v>
      </c>
      <c r="V736" s="43" t="s">
        <v>37</v>
      </c>
      <c r="W736" s="44">
        <f t="shared" si="565"/>
        <v>215103</v>
      </c>
      <c r="X736" s="45">
        <f t="shared" si="566"/>
        <v>0.17185088249110797</v>
      </c>
      <c r="Y736" s="44">
        <f t="shared" si="567"/>
        <v>863</v>
      </c>
      <c r="Z736" s="45">
        <f t="shared" si="568"/>
        <v>8.0174656261612784E-2</v>
      </c>
      <c r="AA736" s="46">
        <f t="shared" si="569"/>
        <v>0.10309371281898658</v>
      </c>
      <c r="AB736" s="185">
        <f t="shared" si="571"/>
        <v>10.31</v>
      </c>
      <c r="AC736" s="36">
        <v>727</v>
      </c>
      <c r="AD736" s="116" t="e">
        <f>VLOOKUP(B736,#REF!,3,FALSE)</f>
        <v>#REF!</v>
      </c>
      <c r="AE736" s="102" t="e">
        <f t="shared" si="570"/>
        <v>#REF!</v>
      </c>
    </row>
    <row r="737" spans="1:31" s="102" customFormat="1" x14ac:dyDescent="0.2">
      <c r="A737" s="25">
        <v>52</v>
      </c>
      <c r="B737" s="38" t="s">
        <v>1301</v>
      </c>
      <c r="C737" s="91" t="s">
        <v>1302</v>
      </c>
      <c r="D737" s="28">
        <v>20479</v>
      </c>
      <c r="E737" s="69"/>
      <c r="F737" s="42">
        <v>27163452</v>
      </c>
      <c r="G737" s="77">
        <v>8.3262599999999996</v>
      </c>
      <c r="H737" s="42">
        <v>1616603</v>
      </c>
      <c r="I737" s="77">
        <v>3.0037500000000001</v>
      </c>
      <c r="J737" s="41">
        <f t="shared" si="561"/>
        <v>231026</v>
      </c>
      <c r="K737" s="42">
        <v>32311650</v>
      </c>
      <c r="L737" s="77">
        <v>8.4603599999999997</v>
      </c>
      <c r="M737" s="42">
        <v>1893052</v>
      </c>
      <c r="N737" s="77">
        <v>3.0036200000000002</v>
      </c>
      <c r="O737" s="41">
        <f t="shared" si="562"/>
        <v>279054</v>
      </c>
      <c r="P737" s="42">
        <v>34101043</v>
      </c>
      <c r="Q737" s="77">
        <v>8.6571599999999993</v>
      </c>
      <c r="R737" s="42">
        <v>1811262</v>
      </c>
      <c r="S737" s="77">
        <v>3.0037500000000001</v>
      </c>
      <c r="T737" s="41">
        <f t="shared" si="563"/>
        <v>300659</v>
      </c>
      <c r="U737" s="42">
        <f t="shared" si="564"/>
        <v>810739</v>
      </c>
      <c r="V737" s="43" t="s">
        <v>154</v>
      </c>
      <c r="W737" s="44" t="str">
        <f t="shared" si="565"/>
        <v/>
      </c>
      <c r="X737" s="45">
        <f t="shared" si="566"/>
        <v>0</v>
      </c>
      <c r="Y737" s="44" t="str">
        <f t="shared" si="567"/>
        <v/>
      </c>
      <c r="Z737" s="45">
        <f t="shared" si="568"/>
        <v>0</v>
      </c>
      <c r="AA737" s="46">
        <f t="shared" si="569"/>
        <v>0</v>
      </c>
      <c r="AB737" s="185">
        <f t="shared" si="571"/>
        <v>0</v>
      </c>
      <c r="AC737" s="36">
        <v>728</v>
      </c>
      <c r="AD737" s="116" t="e">
        <f>VLOOKUP(B737,#REF!,3,FALSE)</f>
        <v>#REF!</v>
      </c>
      <c r="AE737" s="102" t="e">
        <f t="shared" si="570"/>
        <v>#REF!</v>
      </c>
    </row>
    <row r="738" spans="1:31" s="102" customFormat="1" x14ac:dyDescent="0.2">
      <c r="A738" s="25">
        <v>52</v>
      </c>
      <c r="B738" s="38" t="s">
        <v>1303</v>
      </c>
      <c r="C738" s="91" t="s">
        <v>1304</v>
      </c>
      <c r="D738" s="28">
        <v>914</v>
      </c>
      <c r="E738" s="69">
        <v>42186</v>
      </c>
      <c r="F738" s="42">
        <v>8866783</v>
      </c>
      <c r="G738" s="77">
        <v>7.3956999999999997</v>
      </c>
      <c r="H738" s="42">
        <v>61601</v>
      </c>
      <c r="I738" s="77">
        <v>3.0037500000000001</v>
      </c>
      <c r="J738" s="41">
        <f t="shared" si="561"/>
        <v>65761</v>
      </c>
      <c r="K738" s="42">
        <v>9282704</v>
      </c>
      <c r="L738" s="77">
        <v>7.45139</v>
      </c>
      <c r="M738" s="42">
        <v>73977</v>
      </c>
      <c r="N738" s="77">
        <v>3.0037500000000001</v>
      </c>
      <c r="O738" s="41">
        <f t="shared" si="562"/>
        <v>69391</v>
      </c>
      <c r="P738" s="42">
        <v>9836267</v>
      </c>
      <c r="Q738" s="77">
        <v>7.2225599999999996</v>
      </c>
      <c r="R738" s="42">
        <v>70606</v>
      </c>
      <c r="S738" s="77">
        <v>3.0037500000000001</v>
      </c>
      <c r="T738" s="41">
        <f t="shared" si="563"/>
        <v>71255</v>
      </c>
      <c r="U738" s="42">
        <f t="shared" si="564"/>
        <v>206407</v>
      </c>
      <c r="V738" s="43" t="s">
        <v>37</v>
      </c>
      <c r="W738" s="44">
        <f t="shared" si="565"/>
        <v>206407</v>
      </c>
      <c r="X738" s="45">
        <f t="shared" si="566"/>
        <v>0.16490344208282601</v>
      </c>
      <c r="Y738" s="44">
        <f t="shared" si="567"/>
        <v>914</v>
      </c>
      <c r="Z738" s="45">
        <f t="shared" si="568"/>
        <v>8.4912671869193615E-2</v>
      </c>
      <c r="AA738" s="46">
        <f t="shared" si="569"/>
        <v>0.10491036442260171</v>
      </c>
      <c r="AB738" s="185">
        <f t="shared" si="571"/>
        <v>10.49</v>
      </c>
      <c r="AC738" s="36">
        <v>729</v>
      </c>
      <c r="AD738" s="116" t="e">
        <f>VLOOKUP(B738,#REF!,3,FALSE)</f>
        <v>#REF!</v>
      </c>
      <c r="AE738" s="102" t="e">
        <f t="shared" si="570"/>
        <v>#REF!</v>
      </c>
    </row>
    <row r="739" spans="1:31" s="102" customFormat="1" x14ac:dyDescent="0.2">
      <c r="A739" s="25">
        <v>52</v>
      </c>
      <c r="B739" s="38" t="s">
        <v>1305</v>
      </c>
      <c r="C739" s="91" t="s">
        <v>1306</v>
      </c>
      <c r="D739" s="28">
        <v>4512</v>
      </c>
      <c r="E739" s="69">
        <v>45292</v>
      </c>
      <c r="F739" s="42">
        <v>3843602</v>
      </c>
      <c r="G739" s="77">
        <v>9.7919099999999997</v>
      </c>
      <c r="H739" s="42">
        <v>207310</v>
      </c>
      <c r="I739" s="77">
        <v>3.0037500000000001</v>
      </c>
      <c r="J739" s="41">
        <f t="shared" si="561"/>
        <v>38259</v>
      </c>
      <c r="K739" s="42">
        <v>4177582</v>
      </c>
      <c r="L739" s="77">
        <v>12.50446</v>
      </c>
      <c r="M739" s="42">
        <v>243265</v>
      </c>
      <c r="N739" s="77">
        <v>3.0037500000000001</v>
      </c>
      <c r="O739" s="41">
        <f t="shared" si="562"/>
        <v>52969</v>
      </c>
      <c r="P739" s="42">
        <v>4400313</v>
      </c>
      <c r="Q739" s="77">
        <v>10.44983</v>
      </c>
      <c r="R739" s="42">
        <v>234181</v>
      </c>
      <c r="S739" s="77">
        <v>3.0037500000000001</v>
      </c>
      <c r="T739" s="41">
        <f t="shared" si="563"/>
        <v>46686</v>
      </c>
      <c r="U739" s="42">
        <f t="shared" si="564"/>
        <v>137914</v>
      </c>
      <c r="V739" s="43" t="s">
        <v>37</v>
      </c>
      <c r="W739" s="44">
        <f t="shared" si="565"/>
        <v>137914</v>
      </c>
      <c r="X739" s="45">
        <f t="shared" si="566"/>
        <v>0.11018276178332551</v>
      </c>
      <c r="Y739" s="44">
        <f t="shared" si="567"/>
        <v>4512</v>
      </c>
      <c r="Z739" s="45">
        <f t="shared" si="568"/>
        <v>0.41917502787068006</v>
      </c>
      <c r="AA739" s="46">
        <f t="shared" si="569"/>
        <v>0.34192696134884143</v>
      </c>
      <c r="AB739" s="185">
        <f t="shared" si="571"/>
        <v>34.19</v>
      </c>
      <c r="AC739" s="36">
        <v>730</v>
      </c>
      <c r="AD739" s="116" t="e">
        <f>VLOOKUP(B739,#REF!,3,FALSE)</f>
        <v>#REF!</v>
      </c>
      <c r="AE739" s="102" t="e">
        <f t="shared" si="570"/>
        <v>#REF!</v>
      </c>
    </row>
    <row r="740" spans="1:31" s="102" customFormat="1" x14ac:dyDescent="0.2">
      <c r="A740" s="25">
        <v>52</v>
      </c>
      <c r="B740" s="38" t="s">
        <v>1307</v>
      </c>
      <c r="C740" s="91" t="s">
        <v>1308</v>
      </c>
      <c r="D740" s="28">
        <v>731</v>
      </c>
      <c r="E740" s="69"/>
      <c r="F740" s="42">
        <v>2802608</v>
      </c>
      <c r="G740" s="77">
        <v>6.0012999999999996</v>
      </c>
      <c r="H740" s="42">
        <v>454442</v>
      </c>
      <c r="I740" s="77">
        <v>3.0036800000000001</v>
      </c>
      <c r="J740" s="41">
        <f t="shared" si="561"/>
        <v>18184</v>
      </c>
      <c r="K740" s="42">
        <v>2901362</v>
      </c>
      <c r="L740" s="77">
        <v>6</v>
      </c>
      <c r="M740" s="42">
        <v>548184</v>
      </c>
      <c r="N740" s="77">
        <v>3.0037500000000001</v>
      </c>
      <c r="O740" s="41">
        <f t="shared" si="562"/>
        <v>19055</v>
      </c>
      <c r="P740" s="42">
        <v>2996490</v>
      </c>
      <c r="Q740" s="77">
        <v>6.0000200000000001</v>
      </c>
      <c r="R740" s="42">
        <v>529718</v>
      </c>
      <c r="S740" s="77">
        <v>3.0037500000000001</v>
      </c>
      <c r="T740" s="41">
        <f t="shared" si="563"/>
        <v>19570</v>
      </c>
      <c r="U740" s="42">
        <f t="shared" si="564"/>
        <v>56809</v>
      </c>
      <c r="V740" s="43" t="s">
        <v>154</v>
      </c>
      <c r="W740" s="44" t="str">
        <f t="shared" si="565"/>
        <v/>
      </c>
      <c r="X740" s="45">
        <f t="shared" si="566"/>
        <v>0</v>
      </c>
      <c r="Y740" s="44" t="str">
        <f t="shared" si="567"/>
        <v/>
      </c>
      <c r="Z740" s="45">
        <f t="shared" si="568"/>
        <v>0</v>
      </c>
      <c r="AA740" s="46">
        <f t="shared" si="569"/>
        <v>0</v>
      </c>
      <c r="AB740" s="185">
        <f t="shared" si="571"/>
        <v>0</v>
      </c>
      <c r="AC740" s="36">
        <v>731</v>
      </c>
      <c r="AD740" s="116" t="e">
        <f>VLOOKUP(B740,#REF!,3,FALSE)</f>
        <v>#REF!</v>
      </c>
      <c r="AE740" s="102" t="e">
        <f t="shared" si="570"/>
        <v>#REF!</v>
      </c>
    </row>
    <row r="741" spans="1:31" s="102" customFormat="1" x14ac:dyDescent="0.2">
      <c r="A741" s="25">
        <v>52</v>
      </c>
      <c r="B741" s="38" t="s">
        <v>1309</v>
      </c>
      <c r="C741" s="91" t="s">
        <v>387</v>
      </c>
      <c r="D741" s="28">
        <v>100</v>
      </c>
      <c r="E741" s="69">
        <v>42186</v>
      </c>
      <c r="F741" s="42">
        <v>0</v>
      </c>
      <c r="G741" s="77">
        <v>0</v>
      </c>
      <c r="H741" s="42">
        <v>0</v>
      </c>
      <c r="I741" s="77">
        <v>0</v>
      </c>
      <c r="J741" s="41">
        <f t="shared" si="561"/>
        <v>0</v>
      </c>
      <c r="K741" s="42">
        <v>0</v>
      </c>
      <c r="L741" s="77">
        <v>0</v>
      </c>
      <c r="M741" s="42">
        <v>0</v>
      </c>
      <c r="N741" s="77">
        <v>0</v>
      </c>
      <c r="O741" s="41">
        <f t="shared" si="562"/>
        <v>0</v>
      </c>
      <c r="P741" s="42">
        <v>0</v>
      </c>
      <c r="Q741" s="77">
        <v>0</v>
      </c>
      <c r="R741" s="42">
        <v>0</v>
      </c>
      <c r="S741" s="77">
        <v>0</v>
      </c>
      <c r="T741" s="41">
        <f t="shared" si="563"/>
        <v>0</v>
      </c>
      <c r="U741" s="42">
        <f t="shared" si="564"/>
        <v>0</v>
      </c>
      <c r="V741" s="43" t="s">
        <v>37</v>
      </c>
      <c r="W741" s="44">
        <f t="shared" si="565"/>
        <v>0</v>
      </c>
      <c r="X741" s="45">
        <f t="shared" si="566"/>
        <v>0</v>
      </c>
      <c r="Y741" s="44">
        <f t="shared" si="567"/>
        <v>100</v>
      </c>
      <c r="Z741" s="45">
        <f t="shared" si="568"/>
        <v>9.2902266815310299E-3</v>
      </c>
      <c r="AA741" s="46">
        <f t="shared" si="569"/>
        <v>6.967670011148272E-3</v>
      </c>
      <c r="AB741" s="185">
        <f t="shared" si="571"/>
        <v>0.7</v>
      </c>
      <c r="AC741" s="36">
        <v>732</v>
      </c>
      <c r="AD741" s="116" t="e">
        <f>VLOOKUP(B741,#REF!,3,FALSE)</f>
        <v>#REF!</v>
      </c>
      <c r="AE741" s="102" t="e">
        <f t="shared" si="570"/>
        <v>#REF!</v>
      </c>
    </row>
    <row r="742" spans="1:31" s="102" customFormat="1" x14ac:dyDescent="0.2">
      <c r="A742" s="25">
        <v>52</v>
      </c>
      <c r="B742" s="38" t="s">
        <v>1310</v>
      </c>
      <c r="C742" s="91" t="s">
        <v>51</v>
      </c>
      <c r="D742" s="28">
        <v>21784</v>
      </c>
      <c r="E742" s="69"/>
      <c r="F742" s="42"/>
      <c r="G742" s="77"/>
      <c r="H742" s="42"/>
      <c r="I742" s="77"/>
      <c r="J742" s="41">
        <v>9341897</v>
      </c>
      <c r="K742" s="42"/>
      <c r="L742" s="77"/>
      <c r="M742" s="42"/>
      <c r="N742" s="77"/>
      <c r="O742" s="41">
        <v>9870675</v>
      </c>
      <c r="P742" s="42"/>
      <c r="Q742" s="77"/>
      <c r="R742" s="42"/>
      <c r="S742" s="77"/>
      <c r="T742" s="41">
        <v>10037798</v>
      </c>
      <c r="U742" s="42">
        <f t="shared" si="564"/>
        <v>29250370</v>
      </c>
      <c r="V742" s="43" t="s">
        <v>154</v>
      </c>
      <c r="W742" s="44" t="str">
        <f t="shared" si="565"/>
        <v/>
      </c>
      <c r="X742" s="45">
        <f t="shared" si="566"/>
        <v>0</v>
      </c>
      <c r="Y742" s="44" t="str">
        <f t="shared" si="567"/>
        <v/>
      </c>
      <c r="Z742" s="45">
        <f t="shared" si="568"/>
        <v>0</v>
      </c>
      <c r="AA742" s="46">
        <f t="shared" si="569"/>
        <v>0</v>
      </c>
      <c r="AB742" s="185">
        <f t="shared" si="571"/>
        <v>0</v>
      </c>
      <c r="AC742" s="36">
        <v>733</v>
      </c>
      <c r="AD742" s="116" t="e">
        <f>VLOOKUP(B742,#REF!,3,FALSE)</f>
        <v>#REF!</v>
      </c>
      <c r="AE742" s="102" t="e">
        <f t="shared" si="570"/>
        <v>#REF!</v>
      </c>
    </row>
    <row r="743" spans="1:31" x14ac:dyDescent="0.2">
      <c r="A743" s="25">
        <v>52</v>
      </c>
      <c r="B743" s="51" t="s">
        <v>1311</v>
      </c>
      <c r="C743" s="95" t="s">
        <v>1312</v>
      </c>
      <c r="D743" s="53">
        <f>SUBTOTAL(9,D730:D742)</f>
        <v>152854</v>
      </c>
      <c r="E743" s="69"/>
      <c r="F743" s="55"/>
      <c r="G743" s="56"/>
      <c r="H743" s="55"/>
      <c r="I743" s="56"/>
      <c r="J743" s="57">
        <f>SUBTOTAL(9,J730:J742)</f>
        <v>20325605</v>
      </c>
      <c r="K743" s="58"/>
      <c r="L743" s="59"/>
      <c r="M743" s="58"/>
      <c r="N743" s="59"/>
      <c r="O743" s="57">
        <f>SUBTOTAL(9,O730:O742)</f>
        <v>21752857</v>
      </c>
      <c r="P743" s="57"/>
      <c r="Q743" s="60"/>
      <c r="R743" s="57"/>
      <c r="S743" s="60"/>
      <c r="T743" s="57">
        <f>SUBTOTAL(9,T730:T742)</f>
        <v>23069256</v>
      </c>
      <c r="U743" s="57">
        <f>SUBTOTAL(9,U730:U742)</f>
        <v>65147718</v>
      </c>
      <c r="V743" s="43"/>
      <c r="W743" s="61">
        <f t="shared" ref="W743:AB743" si="572">SUBTOTAL(9,W730:W742)</f>
        <v>1251684</v>
      </c>
      <c r="X743" s="62">
        <f t="shared" si="572"/>
        <v>1</v>
      </c>
      <c r="Y743" s="61">
        <f>SUBTOTAL(9,Y730:Y742)</f>
        <v>10764</v>
      </c>
      <c r="Z743" s="62">
        <f t="shared" si="572"/>
        <v>1</v>
      </c>
      <c r="AA743" s="63">
        <f t="shared" si="572"/>
        <v>1</v>
      </c>
      <c r="AB743" s="64">
        <f t="shared" si="572"/>
        <v>100</v>
      </c>
      <c r="AC743" s="36">
        <v>734</v>
      </c>
      <c r="AD743" s="47" t="e">
        <f>VLOOKUP(B743,#REF!,3,FALSE)</f>
        <v>#REF!</v>
      </c>
      <c r="AE743" s="2" t="e">
        <f t="shared" si="570"/>
        <v>#REF!</v>
      </c>
    </row>
    <row r="744" spans="1:31" ht="13.5" thickBot="1" x14ac:dyDescent="0.25">
      <c r="A744" s="25">
        <v>52</v>
      </c>
      <c r="B744" s="51"/>
      <c r="C744" s="95"/>
      <c r="D744" s="53" t="s">
        <v>54</v>
      </c>
      <c r="E744" s="54">
        <f>COUNTIF(E730:E742,"&gt;0.0")</f>
        <v>6</v>
      </c>
      <c r="F744" s="55"/>
      <c r="G744" s="56"/>
      <c r="H744" s="55"/>
      <c r="I744" s="56"/>
      <c r="J744" s="57"/>
      <c r="K744" s="58"/>
      <c r="L744" s="59"/>
      <c r="M744" s="58"/>
      <c r="N744" s="59"/>
      <c r="O744" s="57"/>
      <c r="P744" s="57"/>
      <c r="Q744" s="60"/>
      <c r="R744" s="57"/>
      <c r="S744" s="60"/>
      <c r="T744" s="57"/>
      <c r="U744" s="42"/>
      <c r="V744" s="43"/>
      <c r="W744" s="44"/>
      <c r="X744" s="45"/>
      <c r="Y744" s="44"/>
      <c r="Z744" s="45"/>
      <c r="AA744" s="46"/>
      <c r="AB744" s="183"/>
      <c r="AC744" s="36">
        <v>735</v>
      </c>
      <c r="AD744" s="47"/>
    </row>
    <row r="745" spans="1:31" ht="15.75" thickBot="1" x14ac:dyDescent="0.3">
      <c r="A745" s="25">
        <v>53</v>
      </c>
      <c r="B745" s="78" t="s">
        <v>1313</v>
      </c>
      <c r="C745" s="72"/>
      <c r="D745" s="49"/>
      <c r="E745" s="69"/>
      <c r="F745" s="42"/>
      <c r="G745" s="77"/>
      <c r="H745" s="42"/>
      <c r="I745" s="92"/>
      <c r="J745" s="42"/>
      <c r="K745" s="42"/>
      <c r="L745" s="77"/>
      <c r="M745" s="42"/>
      <c r="N745" s="77"/>
      <c r="O745" s="42"/>
      <c r="P745" s="42"/>
      <c r="Q745" s="77"/>
      <c r="R745" s="42"/>
      <c r="S745" s="92"/>
      <c r="T745" s="42"/>
      <c r="U745" s="42"/>
      <c r="V745" s="43"/>
      <c r="W745" s="33"/>
      <c r="X745" s="34"/>
      <c r="Y745" s="33"/>
      <c r="Z745" s="34"/>
      <c r="AA745" s="35"/>
      <c r="AB745" s="184">
        <v>100</v>
      </c>
      <c r="AC745" s="36">
        <v>736</v>
      </c>
      <c r="AD745" s="47"/>
    </row>
    <row r="746" spans="1:31" x14ac:dyDescent="0.2">
      <c r="A746" s="25">
        <v>53</v>
      </c>
      <c r="B746" s="38" t="s">
        <v>1314</v>
      </c>
      <c r="C746" s="72" t="s">
        <v>1315</v>
      </c>
      <c r="D746" s="28">
        <v>5450</v>
      </c>
      <c r="E746" s="69">
        <v>36161</v>
      </c>
      <c r="F746" s="42">
        <v>45626331</v>
      </c>
      <c r="G746" s="77">
        <v>8.3340899999999998</v>
      </c>
      <c r="H746" s="42">
        <v>137462</v>
      </c>
      <c r="I746" s="77">
        <v>3.0037500000000001</v>
      </c>
      <c r="J746" s="41">
        <f t="shared" ref="J746:J755" si="573">ROUND((+F746*G746+H746*I746)/1000,0)</f>
        <v>380667</v>
      </c>
      <c r="K746" s="42">
        <v>46599034</v>
      </c>
      <c r="L746" s="77">
        <v>8.7893500000000007</v>
      </c>
      <c r="M746" s="42">
        <v>109502</v>
      </c>
      <c r="N746" s="77">
        <v>3.0037500000000001</v>
      </c>
      <c r="O746" s="41">
        <f t="shared" ref="O746:O755" si="574">ROUND((+K746*L746+M746*N746)/1000,0)</f>
        <v>409904</v>
      </c>
      <c r="P746" s="42">
        <v>48313005</v>
      </c>
      <c r="Q746" s="77">
        <v>8.6700400000000002</v>
      </c>
      <c r="R746" s="42">
        <v>152255</v>
      </c>
      <c r="S746" s="77">
        <v>3.0015399999999999</v>
      </c>
      <c r="T746" s="41">
        <f t="shared" ref="T746:T755" si="575">ROUND((+P746*Q746+R746*S746)/1000,0)</f>
        <v>419333</v>
      </c>
      <c r="U746" s="42">
        <f t="shared" ref="U746:U756" si="576">ROUND(+T746+O746+J746,0)</f>
        <v>1209904</v>
      </c>
      <c r="V746" s="43" t="s">
        <v>37</v>
      </c>
      <c r="W746" s="44">
        <f t="shared" ref="W746:W756" si="577">IF(V746="yes",U746,"")</f>
        <v>1209904</v>
      </c>
      <c r="X746" s="45">
        <f t="shared" ref="X746:X756" si="578">IF(V746="yes",W746/W$757,0)</f>
        <v>0.10011092508676003</v>
      </c>
      <c r="Y746" s="44">
        <f t="shared" ref="Y746:Y756" si="579">IF(V746="yes",D746,"")</f>
        <v>5450</v>
      </c>
      <c r="Z746" s="45">
        <f t="shared" ref="Z746:Z756" si="580">IF(V746="yes",Y746/Y$757,0)</f>
        <v>0.26397365107042525</v>
      </c>
      <c r="AA746" s="46">
        <f t="shared" ref="AA746:AA756" si="581">(X746*0.25+Z746*0.75)</f>
        <v>0.22300796957450894</v>
      </c>
      <c r="AB746" s="183">
        <f>ROUND(+AA746*$AB$745,3)</f>
        <v>22.300999999999998</v>
      </c>
      <c r="AC746" s="36">
        <v>737</v>
      </c>
      <c r="AD746" s="47" t="e">
        <f>VLOOKUP(B746,#REF!,3,FALSE)</f>
        <v>#REF!</v>
      </c>
      <c r="AE746" s="2" t="e">
        <f t="shared" ref="AE746:AE757" si="582">EXACT(D746,AD746)</f>
        <v>#REF!</v>
      </c>
    </row>
    <row r="747" spans="1:31" x14ac:dyDescent="0.2">
      <c r="A747" s="25">
        <v>53</v>
      </c>
      <c r="B747" s="38" t="s">
        <v>1316</v>
      </c>
      <c r="C747" s="72" t="s">
        <v>1317</v>
      </c>
      <c r="D747" s="28">
        <v>4040</v>
      </c>
      <c r="E747" s="69">
        <v>35065</v>
      </c>
      <c r="F747" s="42">
        <v>55471915</v>
      </c>
      <c r="G747" s="77">
        <v>10.770619999999999</v>
      </c>
      <c r="H747" s="42">
        <v>1117848</v>
      </c>
      <c r="I747" s="77">
        <v>3.0004</v>
      </c>
      <c r="J747" s="41">
        <f t="shared" si="573"/>
        <v>600821</v>
      </c>
      <c r="K747" s="42">
        <v>57542162</v>
      </c>
      <c r="L747" s="77">
        <v>10.30663</v>
      </c>
      <c r="M747" s="42">
        <v>1074055</v>
      </c>
      <c r="N747" s="77">
        <v>3.0037500000000001</v>
      </c>
      <c r="O747" s="41">
        <f t="shared" si="574"/>
        <v>596292</v>
      </c>
      <c r="P747" s="42">
        <v>60298952</v>
      </c>
      <c r="Q747" s="77">
        <v>10.354789999999999</v>
      </c>
      <c r="R747" s="42">
        <v>1072641</v>
      </c>
      <c r="S747" s="77">
        <v>3.0037500000000001</v>
      </c>
      <c r="T747" s="41">
        <f t="shared" si="575"/>
        <v>627605</v>
      </c>
      <c r="U747" s="42">
        <f t="shared" si="576"/>
        <v>1824718</v>
      </c>
      <c r="V747" s="43" t="s">
        <v>37</v>
      </c>
      <c r="W747" s="44">
        <f t="shared" si="577"/>
        <v>1824718</v>
      </c>
      <c r="X747" s="45">
        <f t="shared" si="578"/>
        <v>0.15098239777904907</v>
      </c>
      <c r="Y747" s="44">
        <f t="shared" si="579"/>
        <v>4040</v>
      </c>
      <c r="Z747" s="45">
        <f t="shared" si="580"/>
        <v>0.19567955051826019</v>
      </c>
      <c r="AA747" s="46">
        <f t="shared" si="581"/>
        <v>0.1845052623334574</v>
      </c>
      <c r="AB747" s="183">
        <f t="shared" ref="AB747:AB756" si="583">ROUND(+AA747*$AB$745,3)</f>
        <v>18.451000000000001</v>
      </c>
      <c r="AC747" s="36">
        <v>738</v>
      </c>
      <c r="AD747" s="47" t="e">
        <f>VLOOKUP(B747,#REF!,3,FALSE)</f>
        <v>#REF!</v>
      </c>
      <c r="AE747" s="2" t="e">
        <f t="shared" si="582"/>
        <v>#REF!</v>
      </c>
    </row>
    <row r="748" spans="1:31" x14ac:dyDescent="0.2">
      <c r="A748" s="25">
        <v>53</v>
      </c>
      <c r="B748" s="38" t="s">
        <v>1318</v>
      </c>
      <c r="C748" s="73" t="s">
        <v>750</v>
      </c>
      <c r="D748" s="28">
        <v>390</v>
      </c>
      <c r="E748" s="69">
        <v>34790</v>
      </c>
      <c r="F748" s="42">
        <v>0</v>
      </c>
      <c r="G748" s="77">
        <v>7.4866000000000001</v>
      </c>
      <c r="H748" s="42">
        <v>0</v>
      </c>
      <c r="I748" s="77">
        <v>3.0033799999999999</v>
      </c>
      <c r="J748" s="41">
        <f t="shared" si="573"/>
        <v>0</v>
      </c>
      <c r="K748" s="42">
        <v>0</v>
      </c>
      <c r="L748" s="77">
        <v>7.8296799999999998</v>
      </c>
      <c r="M748" s="42">
        <v>0</v>
      </c>
      <c r="N748" s="77">
        <v>3.0037500000000001</v>
      </c>
      <c r="O748" s="41">
        <f t="shared" si="574"/>
        <v>0</v>
      </c>
      <c r="P748" s="42">
        <v>0</v>
      </c>
      <c r="Q748" s="77">
        <v>7.9778599999999997</v>
      </c>
      <c r="R748" s="42">
        <v>0</v>
      </c>
      <c r="S748" s="77">
        <v>3.0037500000000001</v>
      </c>
      <c r="T748" s="41">
        <f t="shared" si="575"/>
        <v>0</v>
      </c>
      <c r="U748" s="42">
        <f t="shared" si="576"/>
        <v>0</v>
      </c>
      <c r="V748" s="43" t="s">
        <v>37</v>
      </c>
      <c r="W748" s="44">
        <f t="shared" si="577"/>
        <v>0</v>
      </c>
      <c r="X748" s="45">
        <f t="shared" si="578"/>
        <v>0</v>
      </c>
      <c r="Y748" s="44">
        <f t="shared" si="579"/>
        <v>390</v>
      </c>
      <c r="Z748" s="45">
        <f t="shared" si="580"/>
        <v>1.8889857599535018E-2</v>
      </c>
      <c r="AA748" s="46">
        <f t="shared" si="581"/>
        <v>1.4167393199651265E-2</v>
      </c>
      <c r="AB748" s="183">
        <f t="shared" si="583"/>
        <v>1.417</v>
      </c>
      <c r="AC748" s="36">
        <v>739</v>
      </c>
      <c r="AD748" s="47" t="e">
        <f>VLOOKUP(B748,#REF!,3,FALSE)</f>
        <v>#REF!</v>
      </c>
      <c r="AE748" s="2" t="e">
        <f t="shared" si="582"/>
        <v>#REF!</v>
      </c>
    </row>
    <row r="749" spans="1:31" x14ac:dyDescent="0.2">
      <c r="A749" s="25">
        <v>53</v>
      </c>
      <c r="B749" s="38" t="s">
        <v>1319</v>
      </c>
      <c r="C749" s="72" t="s">
        <v>1320</v>
      </c>
      <c r="D749" s="28">
        <v>651</v>
      </c>
      <c r="E749" s="69">
        <v>34790</v>
      </c>
      <c r="F749" s="42">
        <v>7436780</v>
      </c>
      <c r="G749" s="77">
        <v>10.969239999999999</v>
      </c>
      <c r="H749" s="42">
        <v>275384</v>
      </c>
      <c r="I749" s="77">
        <v>0.26872000000000001</v>
      </c>
      <c r="J749" s="41">
        <f t="shared" si="573"/>
        <v>81650</v>
      </c>
      <c r="K749" s="42">
        <v>7356186</v>
      </c>
      <c r="L749" s="77">
        <v>11.22091</v>
      </c>
      <c r="M749" s="42">
        <v>258065</v>
      </c>
      <c r="N749" s="77">
        <v>0.27124999999999999</v>
      </c>
      <c r="O749" s="41">
        <f t="shared" si="574"/>
        <v>82613</v>
      </c>
      <c r="P749" s="42">
        <v>7594094</v>
      </c>
      <c r="Q749" s="77">
        <v>10.291840000000001</v>
      </c>
      <c r="R749" s="42">
        <v>268653</v>
      </c>
      <c r="S749" s="77">
        <v>0.26800000000000002</v>
      </c>
      <c r="T749" s="41">
        <f t="shared" si="575"/>
        <v>78229</v>
      </c>
      <c r="U749" s="42">
        <f t="shared" si="576"/>
        <v>242492</v>
      </c>
      <c r="V749" s="43" t="s">
        <v>37</v>
      </c>
      <c r="W749" s="44">
        <f t="shared" si="577"/>
        <v>242492</v>
      </c>
      <c r="X749" s="45">
        <f t="shared" si="578"/>
        <v>2.0064483170680165E-2</v>
      </c>
      <c r="Y749" s="44">
        <f t="shared" si="579"/>
        <v>651</v>
      </c>
      <c r="Z749" s="45">
        <f t="shared" si="580"/>
        <v>3.1531531531531529E-2</v>
      </c>
      <c r="AA749" s="46">
        <f t="shared" si="581"/>
        <v>2.866476944131869E-2</v>
      </c>
      <c r="AB749" s="183">
        <f t="shared" si="583"/>
        <v>2.8660000000000001</v>
      </c>
      <c r="AC749" s="36">
        <v>740</v>
      </c>
      <c r="AD749" s="47" t="e">
        <f>VLOOKUP(B749,#REF!,3,FALSE)</f>
        <v>#REF!</v>
      </c>
      <c r="AE749" s="2" t="e">
        <f t="shared" si="582"/>
        <v>#REF!</v>
      </c>
    </row>
    <row r="750" spans="1:31" x14ac:dyDescent="0.2">
      <c r="A750" s="25">
        <v>53</v>
      </c>
      <c r="B750" s="38" t="s">
        <v>1321</v>
      </c>
      <c r="C750" s="72" t="s">
        <v>1322</v>
      </c>
      <c r="D750" s="28">
        <v>424</v>
      </c>
      <c r="E750" s="69">
        <v>34790</v>
      </c>
      <c r="F750" s="42">
        <v>4694126</v>
      </c>
      <c r="G750" s="77">
        <v>12.30888</v>
      </c>
      <c r="H750" s="42">
        <v>207394</v>
      </c>
      <c r="I750" s="77">
        <v>3.0037500000000001</v>
      </c>
      <c r="J750" s="41">
        <f t="shared" si="573"/>
        <v>58402</v>
      </c>
      <c r="K750" s="42">
        <v>4383168</v>
      </c>
      <c r="L750" s="77">
        <v>13.342420000000001</v>
      </c>
      <c r="M750" s="42">
        <v>218057</v>
      </c>
      <c r="N750" s="77">
        <v>3.0037500000000001</v>
      </c>
      <c r="O750" s="41">
        <f t="shared" si="574"/>
        <v>59137</v>
      </c>
      <c r="P750" s="42">
        <v>4944552</v>
      </c>
      <c r="Q750" s="77">
        <v>12.4557</v>
      </c>
      <c r="R750" s="42">
        <v>226889</v>
      </c>
      <c r="S750" s="77">
        <v>3.0037500000000001</v>
      </c>
      <c r="T750" s="41">
        <f t="shared" si="575"/>
        <v>62269</v>
      </c>
      <c r="U750" s="42">
        <f t="shared" si="576"/>
        <v>179808</v>
      </c>
      <c r="V750" s="43" t="s">
        <v>37</v>
      </c>
      <c r="W750" s="44">
        <f t="shared" si="577"/>
        <v>179808</v>
      </c>
      <c r="X750" s="45">
        <f t="shared" si="578"/>
        <v>1.4877829330261036E-2</v>
      </c>
      <c r="Y750" s="44">
        <f t="shared" si="579"/>
        <v>424</v>
      </c>
      <c r="Z750" s="45">
        <f t="shared" si="580"/>
        <v>2.0536665697956022E-2</v>
      </c>
      <c r="AA750" s="46">
        <f t="shared" si="581"/>
        <v>1.9121956606032275E-2</v>
      </c>
      <c r="AB750" s="183">
        <f t="shared" si="583"/>
        <v>1.9119999999999999</v>
      </c>
      <c r="AC750" s="36">
        <v>741</v>
      </c>
      <c r="AD750" s="47" t="e">
        <f>VLOOKUP(B750,#REF!,3,FALSE)</f>
        <v>#REF!</v>
      </c>
      <c r="AE750" s="2" t="e">
        <f t="shared" si="582"/>
        <v>#REF!</v>
      </c>
    </row>
    <row r="751" spans="1:31" x14ac:dyDescent="0.2">
      <c r="A751" s="25">
        <v>53</v>
      </c>
      <c r="B751" s="38" t="s">
        <v>1323</v>
      </c>
      <c r="C751" s="72" t="s">
        <v>1324</v>
      </c>
      <c r="D751" s="28">
        <v>523</v>
      </c>
      <c r="E751" s="69">
        <v>35065</v>
      </c>
      <c r="F751" s="42">
        <v>6500012</v>
      </c>
      <c r="G751" s="77">
        <v>11.37645</v>
      </c>
      <c r="H751" s="42">
        <v>7311</v>
      </c>
      <c r="I751" s="77">
        <v>3.0037500000000001</v>
      </c>
      <c r="J751" s="41">
        <f t="shared" si="573"/>
        <v>73969</v>
      </c>
      <c r="K751" s="42">
        <v>6325151</v>
      </c>
      <c r="L751" s="77">
        <v>11.74494</v>
      </c>
      <c r="M751" s="42">
        <v>5524</v>
      </c>
      <c r="N751" s="77">
        <v>3.0037500000000001</v>
      </c>
      <c r="O751" s="41">
        <f t="shared" si="574"/>
        <v>74305</v>
      </c>
      <c r="P751" s="42">
        <v>6826995</v>
      </c>
      <c r="Q751" s="77">
        <v>11.02281</v>
      </c>
      <c r="R751" s="42">
        <v>5748</v>
      </c>
      <c r="S751" s="77">
        <v>3.0037500000000001</v>
      </c>
      <c r="T751" s="41">
        <f t="shared" si="575"/>
        <v>75270</v>
      </c>
      <c r="U751" s="42">
        <f t="shared" si="576"/>
        <v>223544</v>
      </c>
      <c r="V751" s="43" t="s">
        <v>37</v>
      </c>
      <c r="W751" s="44">
        <f t="shared" si="577"/>
        <v>223544</v>
      </c>
      <c r="X751" s="45">
        <f t="shared" si="578"/>
        <v>1.8496671337225667E-2</v>
      </c>
      <c r="Y751" s="44">
        <f t="shared" si="579"/>
        <v>523</v>
      </c>
      <c r="Z751" s="45">
        <f t="shared" si="580"/>
        <v>2.5331783396299525E-2</v>
      </c>
      <c r="AA751" s="46">
        <f t="shared" si="581"/>
        <v>2.3623005381531063E-2</v>
      </c>
      <c r="AB751" s="183">
        <f t="shared" si="583"/>
        <v>2.3620000000000001</v>
      </c>
      <c r="AC751" s="36">
        <v>742</v>
      </c>
      <c r="AD751" s="47" t="e">
        <f>VLOOKUP(B751,#REF!,3,FALSE)</f>
        <v>#REF!</v>
      </c>
      <c r="AE751" s="2" t="e">
        <f t="shared" si="582"/>
        <v>#REF!</v>
      </c>
    </row>
    <row r="752" spans="1:31" x14ac:dyDescent="0.2">
      <c r="A752" s="25">
        <v>53</v>
      </c>
      <c r="B752" s="38" t="s">
        <v>1325</v>
      </c>
      <c r="C752" s="72" t="s">
        <v>1326</v>
      </c>
      <c r="D752" s="28">
        <v>0</v>
      </c>
      <c r="E752" s="69">
        <v>34790</v>
      </c>
      <c r="F752" s="42">
        <v>1364827</v>
      </c>
      <c r="G752" s="77">
        <v>8.6714199999999995</v>
      </c>
      <c r="H752" s="42">
        <v>217269</v>
      </c>
      <c r="I752" s="77">
        <v>3.0037500000000001</v>
      </c>
      <c r="J752" s="41">
        <f t="shared" si="573"/>
        <v>12488</v>
      </c>
      <c r="K752" s="42">
        <v>1333677</v>
      </c>
      <c r="L752" s="77">
        <v>8.6998499999999996</v>
      </c>
      <c r="M752" s="42">
        <v>246781</v>
      </c>
      <c r="N752" s="77">
        <v>3.0026600000000001</v>
      </c>
      <c r="O752" s="41">
        <f t="shared" si="574"/>
        <v>12344</v>
      </c>
      <c r="P752" s="42">
        <v>1400624</v>
      </c>
      <c r="Q752" s="77">
        <v>8.67117</v>
      </c>
      <c r="R752" s="42">
        <v>253390</v>
      </c>
      <c r="S752" s="77">
        <v>3.0032800000000002</v>
      </c>
      <c r="T752" s="41">
        <f t="shared" si="575"/>
        <v>12906</v>
      </c>
      <c r="U752" s="42">
        <f t="shared" si="576"/>
        <v>37738</v>
      </c>
      <c r="V752" s="43" t="s">
        <v>154</v>
      </c>
      <c r="W752" s="44" t="str">
        <f t="shared" si="577"/>
        <v/>
      </c>
      <c r="X752" s="45">
        <f t="shared" si="578"/>
        <v>0</v>
      </c>
      <c r="Y752" s="44" t="str">
        <f t="shared" si="579"/>
        <v/>
      </c>
      <c r="Z752" s="45">
        <f t="shared" si="580"/>
        <v>0</v>
      </c>
      <c r="AA752" s="46">
        <f t="shared" si="581"/>
        <v>0</v>
      </c>
      <c r="AB752" s="183">
        <f t="shared" si="583"/>
        <v>0</v>
      </c>
      <c r="AC752" s="36">
        <v>743</v>
      </c>
      <c r="AD752" s="47" t="e">
        <f>VLOOKUP(B752,#REF!,3,FALSE)</f>
        <v>#REF!</v>
      </c>
      <c r="AE752" s="2" t="e">
        <f t="shared" si="582"/>
        <v>#REF!</v>
      </c>
    </row>
    <row r="753" spans="1:31" x14ac:dyDescent="0.2">
      <c r="A753" s="25">
        <v>53</v>
      </c>
      <c r="B753" s="38" t="s">
        <v>1327</v>
      </c>
      <c r="C753" s="72" t="s">
        <v>1328</v>
      </c>
      <c r="D753" s="28">
        <v>249</v>
      </c>
      <c r="E753" s="69">
        <v>37803</v>
      </c>
      <c r="F753" s="42">
        <v>3937962</v>
      </c>
      <c r="G753" s="77">
        <v>11.14714</v>
      </c>
      <c r="H753" s="42">
        <v>116880</v>
      </c>
      <c r="I753" s="77">
        <v>3.0037500000000001</v>
      </c>
      <c r="J753" s="41">
        <f t="shared" si="573"/>
        <v>44248</v>
      </c>
      <c r="K753" s="42">
        <v>4204422</v>
      </c>
      <c r="L753" s="77">
        <v>10.953950000000001</v>
      </c>
      <c r="M753" s="42">
        <v>101898</v>
      </c>
      <c r="N753" s="77">
        <v>3.0037500000000001</v>
      </c>
      <c r="O753" s="41">
        <f t="shared" si="574"/>
        <v>46361</v>
      </c>
      <c r="P753" s="42">
        <v>4562470</v>
      </c>
      <c r="Q753" s="77">
        <v>10.73015</v>
      </c>
      <c r="R753" s="42">
        <v>106024</v>
      </c>
      <c r="S753" s="77">
        <v>3.0037500000000001</v>
      </c>
      <c r="T753" s="41">
        <f t="shared" si="575"/>
        <v>49274</v>
      </c>
      <c r="U753" s="42">
        <f t="shared" si="576"/>
        <v>139883</v>
      </c>
      <c r="V753" s="43" t="s">
        <v>37</v>
      </c>
      <c r="W753" s="44">
        <f t="shared" si="577"/>
        <v>139883</v>
      </c>
      <c r="X753" s="45">
        <f t="shared" si="578"/>
        <v>1.1574320387329287E-2</v>
      </c>
      <c r="Y753" s="44">
        <f t="shared" si="579"/>
        <v>249</v>
      </c>
      <c r="Z753" s="45">
        <f t="shared" si="580"/>
        <v>1.2060447544318512E-2</v>
      </c>
      <c r="AA753" s="46">
        <f t="shared" si="581"/>
        <v>1.1938915755071207E-2</v>
      </c>
      <c r="AB753" s="183">
        <f t="shared" si="583"/>
        <v>1.194</v>
      </c>
      <c r="AC753" s="36">
        <v>744</v>
      </c>
      <c r="AD753" s="47" t="e">
        <f>VLOOKUP(B753,#REF!,3,FALSE)</f>
        <v>#REF!</v>
      </c>
      <c r="AE753" s="2" t="e">
        <f t="shared" si="582"/>
        <v>#REF!</v>
      </c>
    </row>
    <row r="754" spans="1:31" x14ac:dyDescent="0.2">
      <c r="A754" s="25">
        <v>53</v>
      </c>
      <c r="B754" s="38" t="s">
        <v>1329</v>
      </c>
      <c r="C754" s="72" t="s">
        <v>1330</v>
      </c>
      <c r="D754" s="28">
        <v>96</v>
      </c>
      <c r="E754" s="69">
        <v>34790</v>
      </c>
      <c r="F754" s="42">
        <v>763825</v>
      </c>
      <c r="G754" s="77">
        <v>7.5004099999999996</v>
      </c>
      <c r="H754" s="42">
        <v>0</v>
      </c>
      <c r="I754" s="77">
        <v>0</v>
      </c>
      <c r="J754" s="41">
        <f t="shared" si="573"/>
        <v>5729</v>
      </c>
      <c r="K754" s="42">
        <v>661154</v>
      </c>
      <c r="L754" s="77">
        <v>7.5005199999999999</v>
      </c>
      <c r="M754" s="42">
        <v>0</v>
      </c>
      <c r="N754" s="77">
        <v>0</v>
      </c>
      <c r="O754" s="41">
        <f t="shared" si="574"/>
        <v>4959</v>
      </c>
      <c r="P754" s="42">
        <v>729146</v>
      </c>
      <c r="Q754" s="77">
        <v>7.5005600000000001</v>
      </c>
      <c r="R754" s="42">
        <v>0</v>
      </c>
      <c r="S754" s="77">
        <v>0</v>
      </c>
      <c r="T754" s="41">
        <f t="shared" si="575"/>
        <v>5469</v>
      </c>
      <c r="U754" s="42">
        <f t="shared" si="576"/>
        <v>16157</v>
      </c>
      <c r="V754" s="43" t="s">
        <v>37</v>
      </c>
      <c r="W754" s="44">
        <f t="shared" si="577"/>
        <v>16157</v>
      </c>
      <c r="X754" s="45">
        <f t="shared" si="578"/>
        <v>1.3368764931984537E-3</v>
      </c>
      <c r="Y754" s="44">
        <f t="shared" si="579"/>
        <v>96</v>
      </c>
      <c r="Z754" s="45">
        <f t="shared" si="580"/>
        <v>4.6498111014240048E-3</v>
      </c>
      <c r="AA754" s="46">
        <f t="shared" si="581"/>
        <v>3.8215774493676169E-3</v>
      </c>
      <c r="AB754" s="183">
        <f t="shared" si="583"/>
        <v>0.38200000000000001</v>
      </c>
      <c r="AC754" s="36">
        <v>745</v>
      </c>
      <c r="AD754" s="47" t="e">
        <f>VLOOKUP(B754,#REF!,3,FALSE)</f>
        <v>#REF!</v>
      </c>
      <c r="AE754" s="2" t="e">
        <f t="shared" si="582"/>
        <v>#REF!</v>
      </c>
    </row>
    <row r="755" spans="1:31" x14ac:dyDescent="0.2">
      <c r="A755" s="25">
        <v>53</v>
      </c>
      <c r="B755" s="38" t="s">
        <v>1331</v>
      </c>
      <c r="C755" s="72" t="s">
        <v>1332</v>
      </c>
      <c r="D755" s="28">
        <v>201</v>
      </c>
      <c r="E755" s="69">
        <v>34790</v>
      </c>
      <c r="F755" s="42">
        <v>2085341</v>
      </c>
      <c r="G755" s="77">
        <v>8.0998699999999992</v>
      </c>
      <c r="H755" s="42">
        <v>109899</v>
      </c>
      <c r="I755" s="77">
        <v>2.7297799999999999</v>
      </c>
      <c r="J755" s="41">
        <f t="shared" si="573"/>
        <v>17191</v>
      </c>
      <c r="K755" s="42">
        <v>1873212</v>
      </c>
      <c r="L755" s="77">
        <v>8.1</v>
      </c>
      <c r="M755" s="42">
        <v>104666</v>
      </c>
      <c r="N755" s="77">
        <v>2.86626</v>
      </c>
      <c r="O755" s="41">
        <f t="shared" si="574"/>
        <v>15473</v>
      </c>
      <c r="P755" s="42">
        <v>1967513</v>
      </c>
      <c r="Q755" s="77">
        <v>7.59131</v>
      </c>
      <c r="R755" s="42">
        <v>110159</v>
      </c>
      <c r="S755" s="77">
        <v>2.7233399999999999</v>
      </c>
      <c r="T755" s="41">
        <f t="shared" si="575"/>
        <v>15236</v>
      </c>
      <c r="U755" s="42">
        <f t="shared" si="576"/>
        <v>47900</v>
      </c>
      <c r="V755" s="43" t="s">
        <v>37</v>
      </c>
      <c r="W755" s="44">
        <f t="shared" si="577"/>
        <v>47900</v>
      </c>
      <c r="X755" s="45">
        <f t="shared" si="578"/>
        <v>3.9633833028536198E-3</v>
      </c>
      <c r="Y755" s="44">
        <f t="shared" si="579"/>
        <v>201</v>
      </c>
      <c r="Z755" s="45">
        <f t="shared" si="580"/>
        <v>9.7355419936065099E-3</v>
      </c>
      <c r="AA755" s="46">
        <f t="shared" si="581"/>
        <v>8.2925023209182869E-3</v>
      </c>
      <c r="AB755" s="183">
        <f t="shared" si="583"/>
        <v>0.82899999999999996</v>
      </c>
      <c r="AC755" s="36">
        <v>746</v>
      </c>
      <c r="AD755" s="47" t="e">
        <f>VLOOKUP(B755,#REF!,3,FALSE)</f>
        <v>#REF!</v>
      </c>
      <c r="AE755" s="2" t="e">
        <f t="shared" si="582"/>
        <v>#REF!</v>
      </c>
    </row>
    <row r="756" spans="1:31" x14ac:dyDescent="0.2">
      <c r="A756" s="25">
        <v>53</v>
      </c>
      <c r="B756" s="38" t="s">
        <v>1333</v>
      </c>
      <c r="C756" s="39" t="s">
        <v>51</v>
      </c>
      <c r="D756" s="28">
        <v>8622</v>
      </c>
      <c r="E756" s="69">
        <v>36434</v>
      </c>
      <c r="F756" s="30"/>
      <c r="G756" s="77"/>
      <c r="H756" s="42"/>
      <c r="I756" s="77"/>
      <c r="J756" s="42">
        <v>2578985</v>
      </c>
      <c r="K756" s="42"/>
      <c r="L756" s="77"/>
      <c r="M756" s="42"/>
      <c r="N756" s="77"/>
      <c r="O756" s="42">
        <v>2928096</v>
      </c>
      <c r="P756" s="42"/>
      <c r="Q756" s="77"/>
      <c r="R756" s="42"/>
      <c r="S756" s="77"/>
      <c r="T756" s="42">
        <v>2694147</v>
      </c>
      <c r="U756" s="42">
        <f t="shared" si="576"/>
        <v>8201228</v>
      </c>
      <c r="V756" s="43" t="s">
        <v>37</v>
      </c>
      <c r="W756" s="44">
        <f t="shared" si="577"/>
        <v>8201228</v>
      </c>
      <c r="X756" s="45">
        <f t="shared" si="578"/>
        <v>0.6785931131126427</v>
      </c>
      <c r="Y756" s="44">
        <f t="shared" si="579"/>
        <v>8622</v>
      </c>
      <c r="Z756" s="45">
        <f t="shared" si="580"/>
        <v>0.41761115954664341</v>
      </c>
      <c r="AA756" s="46">
        <f t="shared" si="581"/>
        <v>0.4828566479381432</v>
      </c>
      <c r="AB756" s="183">
        <f t="shared" si="583"/>
        <v>48.286000000000001</v>
      </c>
      <c r="AC756" s="36">
        <v>747</v>
      </c>
      <c r="AD756" s="47" t="e">
        <f>VLOOKUP(B756,#REF!,3,FALSE)</f>
        <v>#REF!</v>
      </c>
      <c r="AE756" s="2" t="e">
        <f t="shared" si="582"/>
        <v>#REF!</v>
      </c>
    </row>
    <row r="757" spans="1:31" x14ac:dyDescent="0.2">
      <c r="A757" s="25">
        <v>53</v>
      </c>
      <c r="B757" s="51" t="s">
        <v>1334</v>
      </c>
      <c r="C757" s="52" t="s">
        <v>1335</v>
      </c>
      <c r="D757" s="71">
        <f>SUBTOTAL(9,D746:D756)</f>
        <v>20646</v>
      </c>
      <c r="E757" s="69"/>
      <c r="F757" s="55"/>
      <c r="G757" s="56"/>
      <c r="H757" s="55"/>
      <c r="I757" s="56"/>
      <c r="J757" s="57">
        <f>SUBTOTAL(9,J746:J756)</f>
        <v>3854150</v>
      </c>
      <c r="K757" s="58"/>
      <c r="L757" s="59"/>
      <c r="M757" s="58"/>
      <c r="N757" s="59"/>
      <c r="O757" s="57">
        <f>SUBTOTAL(9,O746:O756)</f>
        <v>4229484</v>
      </c>
      <c r="P757" s="57"/>
      <c r="Q757" s="60"/>
      <c r="R757" s="57"/>
      <c r="S757" s="60"/>
      <c r="T757" s="57">
        <f>SUBTOTAL(9,T746:T756)</f>
        <v>4039738</v>
      </c>
      <c r="U757" s="57">
        <f>SUBTOTAL(9,U746:U756)</f>
        <v>12123372</v>
      </c>
      <c r="V757" s="43"/>
      <c r="W757" s="61">
        <f t="shared" ref="W757:AB757" si="584">SUBTOTAL(9,W746:W756)</f>
        <v>12085634</v>
      </c>
      <c r="X757" s="62">
        <f t="shared" si="584"/>
        <v>1</v>
      </c>
      <c r="Y757" s="61">
        <f t="shared" si="584"/>
        <v>20646</v>
      </c>
      <c r="Z757" s="62">
        <f t="shared" si="584"/>
        <v>1</v>
      </c>
      <c r="AA757" s="63">
        <f t="shared" si="584"/>
        <v>0.99999999999999989</v>
      </c>
      <c r="AB757" s="64">
        <f t="shared" si="584"/>
        <v>100</v>
      </c>
      <c r="AC757" s="36">
        <v>748</v>
      </c>
      <c r="AD757" s="47" t="e">
        <f>VLOOKUP(B757,#REF!,3,FALSE)</f>
        <v>#REF!</v>
      </c>
      <c r="AE757" s="2" t="e">
        <f t="shared" si="582"/>
        <v>#REF!</v>
      </c>
    </row>
    <row r="758" spans="1:31" ht="13.5" thickBot="1" x14ac:dyDescent="0.25">
      <c r="A758" s="25">
        <v>53</v>
      </c>
      <c r="B758" s="51"/>
      <c r="C758" s="52"/>
      <c r="D758" s="53" t="s">
        <v>54</v>
      </c>
      <c r="E758" s="54">
        <f>COUNTIF(E746:E756,"&gt;0.0")</f>
        <v>11</v>
      </c>
      <c r="F758" s="55"/>
      <c r="G758" s="56"/>
      <c r="H758" s="55"/>
      <c r="I758" s="56"/>
      <c r="J758" s="57"/>
      <c r="K758" s="58"/>
      <c r="L758" s="59"/>
      <c r="M758" s="58"/>
      <c r="N758" s="59"/>
      <c r="O758" s="57"/>
      <c r="P758" s="57"/>
      <c r="Q758" s="60"/>
      <c r="R758" s="57"/>
      <c r="S758" s="60"/>
      <c r="T758" s="57"/>
      <c r="U758" s="42"/>
      <c r="V758" s="43"/>
      <c r="W758" s="44"/>
      <c r="X758" s="45"/>
      <c r="Y758" s="44"/>
      <c r="Z758" s="45"/>
      <c r="AA758" s="46"/>
      <c r="AB758" s="183"/>
      <c r="AC758" s="36">
        <v>749</v>
      </c>
      <c r="AD758" s="47"/>
    </row>
    <row r="759" spans="1:31" ht="15.75" thickBot="1" x14ac:dyDescent="0.3">
      <c r="A759" s="25">
        <v>54</v>
      </c>
      <c r="B759" s="78" t="s">
        <v>1336</v>
      </c>
      <c r="C759" s="79"/>
      <c r="D759" s="49"/>
      <c r="E759" s="69"/>
      <c r="F759" s="42"/>
      <c r="G759" s="92"/>
      <c r="H759" s="42"/>
      <c r="I759" s="92"/>
      <c r="J759" s="42"/>
      <c r="K759" s="42"/>
      <c r="L759" s="77"/>
      <c r="M759" s="42"/>
      <c r="N759" s="77"/>
      <c r="O759" s="42"/>
      <c r="P759" s="42"/>
      <c r="Q759" s="77"/>
      <c r="R759" s="42"/>
      <c r="S759" s="77"/>
      <c r="T759" s="42"/>
      <c r="U759" s="42"/>
      <c r="V759" s="43"/>
      <c r="W759" s="33"/>
      <c r="X759" s="34"/>
      <c r="Y759" s="33"/>
      <c r="Z759" s="34"/>
      <c r="AA759" s="35"/>
      <c r="AB759" s="184">
        <v>100</v>
      </c>
      <c r="AC759" s="36">
        <v>750</v>
      </c>
      <c r="AD759" s="47"/>
    </row>
    <row r="760" spans="1:31" x14ac:dyDescent="0.2">
      <c r="A760" s="25">
        <v>54</v>
      </c>
      <c r="B760" s="38" t="s">
        <v>1337</v>
      </c>
      <c r="C760" s="72" t="s">
        <v>1338</v>
      </c>
      <c r="D760" s="28">
        <v>897</v>
      </c>
      <c r="E760" s="69">
        <v>39264</v>
      </c>
      <c r="F760" s="42">
        <v>10783889</v>
      </c>
      <c r="G760" s="93">
        <v>11.15141</v>
      </c>
      <c r="H760" s="42">
        <v>98471</v>
      </c>
      <c r="I760" s="93">
        <v>2.9958</v>
      </c>
      <c r="J760" s="41">
        <f t="shared" ref="J760:J776" si="585">ROUND((+F760*G760+H760*I760)/1000,0)</f>
        <v>120551</v>
      </c>
      <c r="K760" s="42">
        <v>10409602</v>
      </c>
      <c r="L760" s="93">
        <v>10.196619999999999</v>
      </c>
      <c r="M760" s="42">
        <v>104498</v>
      </c>
      <c r="N760" s="93">
        <v>3.0037500000000001</v>
      </c>
      <c r="O760" s="41">
        <f t="shared" ref="O760:O776" si="586">ROUND((+K760*L760+M760*N760)/1000,0)</f>
        <v>106457</v>
      </c>
      <c r="P760" s="42">
        <v>10867414</v>
      </c>
      <c r="Q760" s="93">
        <v>10.0586</v>
      </c>
      <c r="R760" s="42">
        <v>108730</v>
      </c>
      <c r="S760" s="93">
        <v>3.0037500000000001</v>
      </c>
      <c r="T760" s="41">
        <f t="shared" ref="T760:T776" si="587">ROUND((+P760*Q760+R760*S760)/1000,0)</f>
        <v>109638</v>
      </c>
      <c r="U760" s="42">
        <f t="shared" ref="U760:U777" si="588">ROUND(+T760+O760+J760,0)</f>
        <v>336646</v>
      </c>
      <c r="V760" s="43" t="s">
        <v>37</v>
      </c>
      <c r="W760" s="44">
        <f t="shared" ref="W760:W777" si="589">IF(V760="yes",U760,"")</f>
        <v>336646</v>
      </c>
      <c r="X760" s="45">
        <f t="shared" ref="X760:X777" si="590">IF(V760="yes",W760/W$778,0)</f>
        <v>4.0399194142605267E-2</v>
      </c>
      <c r="Y760" s="44">
        <f t="shared" ref="Y760:Y777" si="591">IF(V760="yes",D760,"")</f>
        <v>897</v>
      </c>
      <c r="Z760" s="45">
        <f t="shared" ref="Z760:Z777" si="592">IF(V760="yes",Y760/Y$778,0)</f>
        <v>8.9449541284403675E-2</v>
      </c>
      <c r="AA760" s="46">
        <f t="shared" ref="AA760:AA777" si="593">(X760*0.25+Z760*0.75)</f>
        <v>7.7186954498954075E-2</v>
      </c>
      <c r="AB760" s="183">
        <f>ROUND(+AA760*$AB$759,2)</f>
        <v>7.72</v>
      </c>
      <c r="AC760" s="36">
        <v>751</v>
      </c>
      <c r="AD760" s="47" t="e">
        <f>VLOOKUP(B760,#REF!,3,FALSE)</f>
        <v>#REF!</v>
      </c>
      <c r="AE760" s="2" t="e">
        <f t="shared" ref="AE760:AE778" si="594">EXACT(D760,AD760)</f>
        <v>#REF!</v>
      </c>
    </row>
    <row r="761" spans="1:31" x14ac:dyDescent="0.2">
      <c r="A761" s="25">
        <v>54</v>
      </c>
      <c r="B761" s="38" t="s">
        <v>1339</v>
      </c>
      <c r="C761" s="89" t="s">
        <v>1177</v>
      </c>
      <c r="D761" s="28">
        <v>5</v>
      </c>
      <c r="E761" s="69"/>
      <c r="F761" s="42">
        <v>0</v>
      </c>
      <c r="G761" s="93">
        <v>7.0449400000000004</v>
      </c>
      <c r="H761" s="42">
        <v>0</v>
      </c>
      <c r="I761" s="93">
        <v>0</v>
      </c>
      <c r="J761" s="41">
        <f t="shared" si="585"/>
        <v>0</v>
      </c>
      <c r="K761" s="42">
        <v>0</v>
      </c>
      <c r="L761" s="93">
        <v>7.0381499999999999</v>
      </c>
      <c r="M761" s="42">
        <v>0</v>
      </c>
      <c r="N761" s="93">
        <v>0</v>
      </c>
      <c r="O761" s="41">
        <f t="shared" si="586"/>
        <v>0</v>
      </c>
      <c r="P761" s="42">
        <v>0</v>
      </c>
      <c r="Q761" s="93">
        <v>7.0220099999999999</v>
      </c>
      <c r="R761" s="42">
        <v>0</v>
      </c>
      <c r="S761" s="93">
        <v>2.9929000000000001</v>
      </c>
      <c r="T761" s="41">
        <f t="shared" si="587"/>
        <v>0</v>
      </c>
      <c r="U761" s="42">
        <f t="shared" si="588"/>
        <v>0</v>
      </c>
      <c r="V761" s="43" t="s">
        <v>154</v>
      </c>
      <c r="W761" s="44" t="str">
        <f t="shared" si="589"/>
        <v/>
      </c>
      <c r="X761" s="45">
        <f t="shared" si="590"/>
        <v>0</v>
      </c>
      <c r="Y761" s="44" t="str">
        <f t="shared" si="591"/>
        <v/>
      </c>
      <c r="Z761" s="45">
        <f t="shared" si="592"/>
        <v>0</v>
      </c>
      <c r="AA761" s="46">
        <f t="shared" si="593"/>
        <v>0</v>
      </c>
      <c r="AB761" s="183">
        <f t="shared" ref="AB761:AB777" si="595">ROUND(+AA761*$AB$759,2)</f>
        <v>0</v>
      </c>
      <c r="AC761" s="36">
        <v>752</v>
      </c>
      <c r="AD761" s="47" t="e">
        <f>VLOOKUP(B761,#REF!,3,FALSE)</f>
        <v>#REF!</v>
      </c>
      <c r="AE761" s="2" t="e">
        <f t="shared" si="594"/>
        <v>#REF!</v>
      </c>
    </row>
    <row r="762" spans="1:31" x14ac:dyDescent="0.2">
      <c r="A762" s="25">
        <v>54</v>
      </c>
      <c r="B762" s="38" t="s">
        <v>1340</v>
      </c>
      <c r="C762" s="72" t="s">
        <v>1341</v>
      </c>
      <c r="D762" s="28">
        <v>2004</v>
      </c>
      <c r="E762" s="69">
        <v>39264</v>
      </c>
      <c r="F762" s="42">
        <v>26176868</v>
      </c>
      <c r="G762" s="93">
        <v>11.763590000000001</v>
      </c>
      <c r="H762" s="42">
        <v>369799</v>
      </c>
      <c r="I762" s="93">
        <v>3.0037500000000001</v>
      </c>
      <c r="J762" s="41">
        <f t="shared" si="585"/>
        <v>309045</v>
      </c>
      <c r="K762" s="42">
        <v>25440618</v>
      </c>
      <c r="L762" s="93">
        <v>12.10544</v>
      </c>
      <c r="M762" s="42">
        <v>382501</v>
      </c>
      <c r="N762" s="93">
        <v>2.93594</v>
      </c>
      <c r="O762" s="41">
        <f t="shared" si="586"/>
        <v>309093</v>
      </c>
      <c r="P762" s="42">
        <v>26600938</v>
      </c>
      <c r="Q762" s="93">
        <v>11.57741</v>
      </c>
      <c r="R762" s="42">
        <v>401268</v>
      </c>
      <c r="S762" s="93">
        <v>2.7986300000000002</v>
      </c>
      <c r="T762" s="41">
        <f t="shared" si="587"/>
        <v>309093</v>
      </c>
      <c r="U762" s="42">
        <f t="shared" si="588"/>
        <v>927231</v>
      </c>
      <c r="V762" s="43" t="s">
        <v>37</v>
      </c>
      <c r="W762" s="44">
        <f t="shared" si="589"/>
        <v>927231</v>
      </c>
      <c r="X762" s="45">
        <f t="shared" si="590"/>
        <v>0.11127233112540183</v>
      </c>
      <c r="Y762" s="44">
        <f t="shared" si="591"/>
        <v>2004</v>
      </c>
      <c r="Z762" s="45">
        <f t="shared" si="592"/>
        <v>0.19984044674910251</v>
      </c>
      <c r="AA762" s="46">
        <f t="shared" si="593"/>
        <v>0.17769841784317733</v>
      </c>
      <c r="AB762" s="183">
        <f t="shared" si="595"/>
        <v>17.77</v>
      </c>
      <c r="AC762" s="36">
        <v>753</v>
      </c>
      <c r="AD762" s="47" t="e">
        <f>VLOOKUP(B762,#REF!,3,FALSE)</f>
        <v>#REF!</v>
      </c>
      <c r="AE762" s="2" t="e">
        <f t="shared" si="594"/>
        <v>#REF!</v>
      </c>
    </row>
    <row r="763" spans="1:31" x14ac:dyDescent="0.2">
      <c r="A763" s="25">
        <v>54</v>
      </c>
      <c r="B763" s="38" t="s">
        <v>1342</v>
      </c>
      <c r="C763" s="72" t="s">
        <v>1343</v>
      </c>
      <c r="D763" s="28">
        <v>264</v>
      </c>
      <c r="E763" s="94">
        <v>38534</v>
      </c>
      <c r="F763" s="42">
        <v>1645930</v>
      </c>
      <c r="G763" s="93">
        <v>14.90466</v>
      </c>
      <c r="H763" s="42">
        <v>166889</v>
      </c>
      <c r="I763" s="93">
        <v>3.0037500000000001</v>
      </c>
      <c r="J763" s="41">
        <f t="shared" si="585"/>
        <v>25033</v>
      </c>
      <c r="K763" s="42">
        <v>1565973</v>
      </c>
      <c r="L763" s="93">
        <v>14.80509</v>
      </c>
      <c r="M763" s="42">
        <v>183702</v>
      </c>
      <c r="N763" s="93">
        <v>2.9994200000000002</v>
      </c>
      <c r="O763" s="41">
        <f t="shared" si="586"/>
        <v>23735</v>
      </c>
      <c r="P763" s="42">
        <v>1636542</v>
      </c>
      <c r="Q763" s="93">
        <v>15.86271</v>
      </c>
      <c r="R763" s="42">
        <v>191404</v>
      </c>
      <c r="S763" s="93">
        <v>3.0037500000000001</v>
      </c>
      <c r="T763" s="41">
        <f t="shared" si="587"/>
        <v>26535</v>
      </c>
      <c r="U763" s="42">
        <f t="shared" si="588"/>
        <v>75303</v>
      </c>
      <c r="V763" s="43" t="s">
        <v>37</v>
      </c>
      <c r="W763" s="44">
        <f t="shared" si="589"/>
        <v>75303</v>
      </c>
      <c r="X763" s="45">
        <f t="shared" si="590"/>
        <v>9.0367344822769452E-3</v>
      </c>
      <c r="Y763" s="44">
        <f t="shared" si="591"/>
        <v>264</v>
      </c>
      <c r="Z763" s="45">
        <f t="shared" si="592"/>
        <v>2.6326286398085361E-2</v>
      </c>
      <c r="AA763" s="46">
        <f t="shared" si="593"/>
        <v>2.2003898419133257E-2</v>
      </c>
      <c r="AB763" s="183">
        <f t="shared" si="595"/>
        <v>2.2000000000000002</v>
      </c>
      <c r="AC763" s="36">
        <v>754</v>
      </c>
      <c r="AD763" s="47" t="e">
        <f>VLOOKUP(B763,#REF!,3,FALSE)</f>
        <v>#REF!</v>
      </c>
      <c r="AE763" s="2" t="e">
        <f t="shared" si="594"/>
        <v>#REF!</v>
      </c>
    </row>
    <row r="764" spans="1:31" x14ac:dyDescent="0.2">
      <c r="A764" s="25">
        <v>54</v>
      </c>
      <c r="B764" s="38" t="s">
        <v>1344</v>
      </c>
      <c r="C764" s="72" t="s">
        <v>1345</v>
      </c>
      <c r="D764" s="28">
        <v>728</v>
      </c>
      <c r="E764" s="94">
        <v>38534</v>
      </c>
      <c r="F764" s="42">
        <v>4759154</v>
      </c>
      <c r="G764" s="93">
        <v>13.742380000000001</v>
      </c>
      <c r="H764" s="42">
        <v>715251</v>
      </c>
      <c r="I764" s="93">
        <v>3.0037500000000001</v>
      </c>
      <c r="J764" s="41">
        <f t="shared" si="585"/>
        <v>67551</v>
      </c>
      <c r="K764" s="42">
        <v>4775352</v>
      </c>
      <c r="L764" s="93">
        <v>13.0611</v>
      </c>
      <c r="M764" s="42">
        <v>780480</v>
      </c>
      <c r="N764" s="93">
        <v>3.0032800000000002</v>
      </c>
      <c r="O764" s="41">
        <f t="shared" si="586"/>
        <v>64715</v>
      </c>
      <c r="P764" s="42">
        <v>5008541</v>
      </c>
      <c r="Q764" s="93">
        <v>12.287850000000001</v>
      </c>
      <c r="R764" s="42">
        <v>812165</v>
      </c>
      <c r="S764" s="93">
        <v>3.0037500000000001</v>
      </c>
      <c r="T764" s="41">
        <f t="shared" si="587"/>
        <v>63984</v>
      </c>
      <c r="U764" s="42">
        <f t="shared" si="588"/>
        <v>196250</v>
      </c>
      <c r="V764" s="43" t="s">
        <v>37</v>
      </c>
      <c r="W764" s="44">
        <f t="shared" si="589"/>
        <v>196250</v>
      </c>
      <c r="X764" s="45">
        <f t="shared" si="590"/>
        <v>2.355097595244347E-2</v>
      </c>
      <c r="Y764" s="44">
        <f t="shared" si="591"/>
        <v>728</v>
      </c>
      <c r="Z764" s="45">
        <f t="shared" si="592"/>
        <v>7.2596729158356604E-2</v>
      </c>
      <c r="AA764" s="46">
        <f t="shared" si="593"/>
        <v>6.0335290856878318E-2</v>
      </c>
      <c r="AB764" s="183">
        <f t="shared" si="595"/>
        <v>6.03</v>
      </c>
      <c r="AC764" s="36">
        <v>755</v>
      </c>
      <c r="AD764" s="47" t="e">
        <f>VLOOKUP(B764,#REF!,3,FALSE)</f>
        <v>#REF!</v>
      </c>
      <c r="AE764" s="2" t="e">
        <f t="shared" si="594"/>
        <v>#REF!</v>
      </c>
    </row>
    <row r="765" spans="1:31" x14ac:dyDescent="0.2">
      <c r="A765" s="25">
        <v>54</v>
      </c>
      <c r="B765" s="38" t="s">
        <v>1346</v>
      </c>
      <c r="C765" s="72" t="s">
        <v>1347</v>
      </c>
      <c r="D765" s="28">
        <v>542</v>
      </c>
      <c r="E765" s="69"/>
      <c r="F765" s="42">
        <v>6111083</v>
      </c>
      <c r="G765" s="93">
        <v>8.3348499999999994</v>
      </c>
      <c r="H765" s="42">
        <v>222683</v>
      </c>
      <c r="I765" s="93">
        <v>2.69441</v>
      </c>
      <c r="J765" s="41">
        <f t="shared" si="585"/>
        <v>51535</v>
      </c>
      <c r="K765" s="42">
        <v>6222064</v>
      </c>
      <c r="L765" s="93">
        <v>8.6795500000000008</v>
      </c>
      <c r="M765" s="42">
        <v>246635</v>
      </c>
      <c r="N765" s="93">
        <v>2.9963299999999999</v>
      </c>
      <c r="O765" s="41">
        <f t="shared" si="586"/>
        <v>54744</v>
      </c>
      <c r="P765" s="42">
        <v>6536632</v>
      </c>
      <c r="Q765" s="93">
        <v>8.6269200000000001</v>
      </c>
      <c r="R765" s="42">
        <v>256700</v>
      </c>
      <c r="S765" s="93">
        <v>2.9996100000000001</v>
      </c>
      <c r="T765" s="41">
        <f t="shared" si="587"/>
        <v>57161</v>
      </c>
      <c r="U765" s="42">
        <f t="shared" si="588"/>
        <v>163440</v>
      </c>
      <c r="V765" s="43" t="s">
        <v>37</v>
      </c>
      <c r="W765" s="44">
        <f t="shared" si="589"/>
        <v>163440</v>
      </c>
      <c r="X765" s="45">
        <f t="shared" si="590"/>
        <v>1.9613612788113938E-2</v>
      </c>
      <c r="Y765" s="44">
        <f t="shared" si="591"/>
        <v>542</v>
      </c>
      <c r="Z765" s="45">
        <f t="shared" si="592"/>
        <v>5.4048663741523735E-2</v>
      </c>
      <c r="AA765" s="46">
        <f t="shared" si="593"/>
        <v>4.5439901003171287E-2</v>
      </c>
      <c r="AB765" s="183">
        <f t="shared" si="595"/>
        <v>4.54</v>
      </c>
      <c r="AC765" s="36">
        <v>756</v>
      </c>
      <c r="AD765" s="47" t="e">
        <f>VLOOKUP(B765,#REF!,3,FALSE)</f>
        <v>#REF!</v>
      </c>
      <c r="AE765" s="2" t="e">
        <f t="shared" si="594"/>
        <v>#REF!</v>
      </c>
    </row>
    <row r="766" spans="1:31" x14ac:dyDescent="0.2">
      <c r="A766" s="25">
        <v>54</v>
      </c>
      <c r="B766" s="38" t="s">
        <v>1348</v>
      </c>
      <c r="C766" s="72" t="s">
        <v>1349</v>
      </c>
      <c r="D766" s="28">
        <v>607</v>
      </c>
      <c r="E766" s="94">
        <v>38534</v>
      </c>
      <c r="F766" s="42">
        <v>3937008</v>
      </c>
      <c r="G766" s="93">
        <v>16.087540000000001</v>
      </c>
      <c r="H766" s="42">
        <v>132512</v>
      </c>
      <c r="I766" s="93">
        <v>3.0037500000000001</v>
      </c>
      <c r="J766" s="41">
        <f t="shared" si="585"/>
        <v>63735</v>
      </c>
      <c r="K766" s="42">
        <v>3879443</v>
      </c>
      <c r="L766" s="93">
        <v>15.556480000000001</v>
      </c>
      <c r="M766" s="42">
        <v>149598</v>
      </c>
      <c r="N766" s="93">
        <v>3.0013800000000002</v>
      </c>
      <c r="O766" s="41">
        <f t="shared" si="586"/>
        <v>60799</v>
      </c>
      <c r="P766" s="42">
        <v>4080855</v>
      </c>
      <c r="Q766" s="93">
        <v>15.63495</v>
      </c>
      <c r="R766" s="42">
        <v>158622</v>
      </c>
      <c r="S766" s="93">
        <v>3.0008400000000002</v>
      </c>
      <c r="T766" s="41">
        <f t="shared" si="587"/>
        <v>64280</v>
      </c>
      <c r="U766" s="42">
        <f t="shared" si="588"/>
        <v>188814</v>
      </c>
      <c r="V766" s="43" t="s">
        <v>37</v>
      </c>
      <c r="W766" s="44">
        <f t="shared" si="589"/>
        <v>188814</v>
      </c>
      <c r="X766" s="45">
        <f t="shared" si="590"/>
        <v>2.2658618973170248E-2</v>
      </c>
      <c r="Y766" s="44">
        <f t="shared" si="591"/>
        <v>607</v>
      </c>
      <c r="Z766" s="45">
        <f t="shared" si="592"/>
        <v>6.0530514559234146E-2</v>
      </c>
      <c r="AA766" s="46">
        <f t="shared" si="593"/>
        <v>5.1062540662718175E-2</v>
      </c>
      <c r="AB766" s="183">
        <f t="shared" si="595"/>
        <v>5.1100000000000003</v>
      </c>
      <c r="AC766" s="36">
        <v>757</v>
      </c>
      <c r="AD766" s="47" t="e">
        <f>VLOOKUP(B766,#REF!,3,FALSE)</f>
        <v>#REF!</v>
      </c>
      <c r="AE766" s="2" t="e">
        <f t="shared" si="594"/>
        <v>#REF!</v>
      </c>
    </row>
    <row r="767" spans="1:31" x14ac:dyDescent="0.2">
      <c r="A767" s="25">
        <v>54</v>
      </c>
      <c r="B767" s="38" t="s">
        <v>1350</v>
      </c>
      <c r="C767" s="72" t="s">
        <v>1351</v>
      </c>
      <c r="D767" s="28">
        <v>63</v>
      </c>
      <c r="E767" s="94">
        <v>38534</v>
      </c>
      <c r="F767" s="42">
        <v>1220344</v>
      </c>
      <c r="G767" s="93">
        <v>3.5858699999999999</v>
      </c>
      <c r="H767" s="42">
        <v>0</v>
      </c>
      <c r="I767" s="93">
        <v>0</v>
      </c>
      <c r="J767" s="41">
        <f t="shared" si="585"/>
        <v>4376</v>
      </c>
      <c r="K767" s="42">
        <v>1194885</v>
      </c>
      <c r="L767" s="93">
        <v>3.66228</v>
      </c>
      <c r="M767" s="42">
        <v>0</v>
      </c>
      <c r="N767" s="93">
        <v>0</v>
      </c>
      <c r="O767" s="41">
        <f t="shared" si="586"/>
        <v>4376</v>
      </c>
      <c r="P767" s="42">
        <v>1245001</v>
      </c>
      <c r="Q767" s="93">
        <v>3.5148600000000001</v>
      </c>
      <c r="R767" s="42">
        <v>0</v>
      </c>
      <c r="S767" s="93">
        <v>0</v>
      </c>
      <c r="T767" s="41">
        <f t="shared" si="587"/>
        <v>4376</v>
      </c>
      <c r="U767" s="42">
        <f t="shared" si="588"/>
        <v>13128</v>
      </c>
      <c r="V767" s="43" t="s">
        <v>37</v>
      </c>
      <c r="W767" s="44">
        <f t="shared" si="589"/>
        <v>13128</v>
      </c>
      <c r="X767" s="45">
        <f t="shared" si="590"/>
        <v>1.5754252856238363E-3</v>
      </c>
      <c r="Y767" s="44">
        <f t="shared" si="591"/>
        <v>63</v>
      </c>
      <c r="Z767" s="45">
        <f t="shared" si="592"/>
        <v>6.2824092540885524E-3</v>
      </c>
      <c r="AA767" s="46">
        <f t="shared" si="593"/>
        <v>5.1056632619723733E-3</v>
      </c>
      <c r="AB767" s="183">
        <f t="shared" si="595"/>
        <v>0.51</v>
      </c>
      <c r="AC767" s="36">
        <v>758</v>
      </c>
      <c r="AD767" s="47" t="e">
        <f>VLOOKUP(B767,#REF!,3,FALSE)</f>
        <v>#REF!</v>
      </c>
      <c r="AE767" s="2" t="e">
        <f t="shared" si="594"/>
        <v>#REF!</v>
      </c>
    </row>
    <row r="768" spans="1:31" x14ac:dyDescent="0.2">
      <c r="A768" s="25">
        <v>54</v>
      </c>
      <c r="B768" s="38" t="s">
        <v>1352</v>
      </c>
      <c r="C768" s="72" t="s">
        <v>1353</v>
      </c>
      <c r="D768" s="28">
        <v>118</v>
      </c>
      <c r="E768" s="69">
        <v>39264</v>
      </c>
      <c r="F768" s="42">
        <v>2110005</v>
      </c>
      <c r="G768" s="93">
        <v>2.15734</v>
      </c>
      <c r="H768" s="42">
        <v>0</v>
      </c>
      <c r="I768" s="93">
        <v>0</v>
      </c>
      <c r="J768" s="41">
        <f t="shared" si="585"/>
        <v>4552</v>
      </c>
      <c r="K768" s="42">
        <v>2360421</v>
      </c>
      <c r="L768" s="93">
        <v>2.5542099999999999</v>
      </c>
      <c r="M768" s="42">
        <v>0</v>
      </c>
      <c r="N768" s="93">
        <v>0</v>
      </c>
      <c r="O768" s="41">
        <f t="shared" si="586"/>
        <v>6029</v>
      </c>
      <c r="P768" s="42">
        <v>2468948</v>
      </c>
      <c r="Q768" s="93">
        <v>2.44238</v>
      </c>
      <c r="R768" s="42">
        <v>0</v>
      </c>
      <c r="S768" s="93">
        <v>0</v>
      </c>
      <c r="T768" s="41">
        <f t="shared" si="587"/>
        <v>6030</v>
      </c>
      <c r="U768" s="42">
        <f t="shared" si="588"/>
        <v>16611</v>
      </c>
      <c r="V768" s="43" t="s">
        <v>37</v>
      </c>
      <c r="W768" s="44">
        <f t="shared" si="589"/>
        <v>16611</v>
      </c>
      <c r="X768" s="45">
        <f t="shared" si="590"/>
        <v>1.9934026066040175E-3</v>
      </c>
      <c r="Y768" s="44">
        <f t="shared" si="591"/>
        <v>118</v>
      </c>
      <c r="Z768" s="45">
        <f t="shared" si="592"/>
        <v>1.1767052253689668E-2</v>
      </c>
      <c r="AA768" s="46">
        <f t="shared" si="593"/>
        <v>9.3236398419182555E-3</v>
      </c>
      <c r="AB768" s="183">
        <f t="shared" si="595"/>
        <v>0.93</v>
      </c>
      <c r="AC768" s="36">
        <v>759</v>
      </c>
      <c r="AD768" s="47" t="e">
        <f>VLOOKUP(B768,#REF!,3,FALSE)</f>
        <v>#REF!</v>
      </c>
      <c r="AE768" s="2" t="e">
        <f t="shared" si="594"/>
        <v>#REF!</v>
      </c>
    </row>
    <row r="769" spans="1:31" x14ac:dyDescent="0.2">
      <c r="A769" s="25">
        <v>54</v>
      </c>
      <c r="B769" s="38" t="s">
        <v>1354</v>
      </c>
      <c r="C769" s="72" t="s">
        <v>1355</v>
      </c>
      <c r="D769" s="28">
        <v>41</v>
      </c>
      <c r="E769" s="94">
        <v>38534</v>
      </c>
      <c r="F769" s="42">
        <v>903853</v>
      </c>
      <c r="G769" s="93">
        <v>5.3703399999999997</v>
      </c>
      <c r="H769" s="42">
        <v>133643</v>
      </c>
      <c r="I769" s="93">
        <v>0</v>
      </c>
      <c r="J769" s="41">
        <f t="shared" si="585"/>
        <v>4854</v>
      </c>
      <c r="K769" s="42">
        <v>865532</v>
      </c>
      <c r="L769" s="93">
        <v>5.8888600000000002</v>
      </c>
      <c r="M769" s="42">
        <v>146765</v>
      </c>
      <c r="N769" s="93">
        <v>0</v>
      </c>
      <c r="O769" s="41">
        <f t="shared" si="586"/>
        <v>5097</v>
      </c>
      <c r="P769" s="42">
        <v>879822</v>
      </c>
      <c r="Q769" s="93">
        <v>8.0948200000000003</v>
      </c>
      <c r="R769" s="42">
        <v>152783</v>
      </c>
      <c r="S769" s="93">
        <v>3.0037500000000001</v>
      </c>
      <c r="T769" s="41">
        <f t="shared" si="587"/>
        <v>7581</v>
      </c>
      <c r="U769" s="42">
        <f t="shared" si="588"/>
        <v>17532</v>
      </c>
      <c r="V769" s="43" t="s">
        <v>37</v>
      </c>
      <c r="W769" s="44">
        <f t="shared" si="589"/>
        <v>17532</v>
      </c>
      <c r="X769" s="45">
        <f t="shared" si="590"/>
        <v>2.1039271867426186E-3</v>
      </c>
      <c r="Y769" s="44">
        <f t="shared" si="591"/>
        <v>41</v>
      </c>
      <c r="Z769" s="45">
        <f t="shared" si="592"/>
        <v>4.0885520542481056E-3</v>
      </c>
      <c r="AA769" s="46">
        <f t="shared" si="593"/>
        <v>3.592395837371734E-3</v>
      </c>
      <c r="AB769" s="183">
        <f t="shared" si="595"/>
        <v>0.36</v>
      </c>
      <c r="AC769" s="36">
        <v>760</v>
      </c>
      <c r="AD769" s="47" t="e">
        <f>VLOOKUP(B769,#REF!,3,FALSE)</f>
        <v>#REF!</v>
      </c>
      <c r="AE769" s="2" t="e">
        <f t="shared" si="594"/>
        <v>#REF!</v>
      </c>
    </row>
    <row r="770" spans="1:31" x14ac:dyDescent="0.2">
      <c r="A770" s="25">
        <v>54</v>
      </c>
      <c r="B770" s="38" t="s">
        <v>1356</v>
      </c>
      <c r="C770" s="72" t="s">
        <v>1357</v>
      </c>
      <c r="D770" s="28">
        <v>242</v>
      </c>
      <c r="E770" s="69">
        <v>39264</v>
      </c>
      <c r="F770" s="42">
        <v>2447052</v>
      </c>
      <c r="G770" s="93">
        <v>10.143269999999999</v>
      </c>
      <c r="H770" s="42">
        <v>91449</v>
      </c>
      <c r="I770" s="93">
        <v>0</v>
      </c>
      <c r="J770" s="41">
        <f t="shared" si="585"/>
        <v>24821</v>
      </c>
      <c r="K770" s="42">
        <v>2585112</v>
      </c>
      <c r="L770" s="93">
        <v>10.222</v>
      </c>
      <c r="M770" s="42">
        <v>100897</v>
      </c>
      <c r="N770" s="93">
        <v>0</v>
      </c>
      <c r="O770" s="41">
        <f t="shared" si="586"/>
        <v>26425</v>
      </c>
      <c r="P770" s="42">
        <v>2694247</v>
      </c>
      <c r="Q770" s="93">
        <v>10.132110000000001</v>
      </c>
      <c r="R770" s="42">
        <v>105409</v>
      </c>
      <c r="S770" s="93">
        <v>0</v>
      </c>
      <c r="T770" s="41">
        <f t="shared" si="587"/>
        <v>27298</v>
      </c>
      <c r="U770" s="42">
        <f t="shared" si="588"/>
        <v>78544</v>
      </c>
      <c r="V770" s="43" t="s">
        <v>37</v>
      </c>
      <c r="W770" s="44">
        <f t="shared" si="589"/>
        <v>78544</v>
      </c>
      <c r="X770" s="45">
        <f t="shared" si="590"/>
        <v>9.425670599789656E-3</v>
      </c>
      <c r="Y770" s="44">
        <f t="shared" si="591"/>
        <v>242</v>
      </c>
      <c r="Z770" s="45">
        <f t="shared" si="592"/>
        <v>2.4132429198244914E-2</v>
      </c>
      <c r="AA770" s="46">
        <f t="shared" si="593"/>
        <v>2.0455739548631099E-2</v>
      </c>
      <c r="AB770" s="183">
        <f t="shared" si="595"/>
        <v>2.0499999999999998</v>
      </c>
      <c r="AC770" s="36">
        <v>761</v>
      </c>
      <c r="AD770" s="47" t="e">
        <f>VLOOKUP(B770,#REF!,3,FALSE)</f>
        <v>#REF!</v>
      </c>
      <c r="AE770" s="2" t="e">
        <f t="shared" si="594"/>
        <v>#REF!</v>
      </c>
    </row>
    <row r="771" spans="1:31" x14ac:dyDescent="0.2">
      <c r="A771" s="25">
        <v>54</v>
      </c>
      <c r="B771" s="38" t="s">
        <v>1358</v>
      </c>
      <c r="C771" s="72" t="s">
        <v>1359</v>
      </c>
      <c r="D771" s="28">
        <v>80</v>
      </c>
      <c r="E771" s="69">
        <v>39264</v>
      </c>
      <c r="F771" s="42">
        <v>410949</v>
      </c>
      <c r="G771" s="93">
        <v>5.8182400000000003</v>
      </c>
      <c r="H771" s="42">
        <v>30534</v>
      </c>
      <c r="I771" s="93">
        <v>2.98028</v>
      </c>
      <c r="J771" s="41">
        <f t="shared" si="585"/>
        <v>2482</v>
      </c>
      <c r="K771" s="42">
        <v>404068</v>
      </c>
      <c r="L771" s="93">
        <v>5.8133800000000004</v>
      </c>
      <c r="M771" s="42">
        <v>33556</v>
      </c>
      <c r="N771" s="93">
        <v>3.0037500000000001</v>
      </c>
      <c r="O771" s="41">
        <f t="shared" si="586"/>
        <v>2450</v>
      </c>
      <c r="P771" s="42">
        <v>423992</v>
      </c>
      <c r="Q771" s="93">
        <v>5.8232200000000001</v>
      </c>
      <c r="R771" s="42">
        <v>36683</v>
      </c>
      <c r="S771" s="93">
        <v>2.75332</v>
      </c>
      <c r="T771" s="41">
        <f t="shared" si="587"/>
        <v>2570</v>
      </c>
      <c r="U771" s="42">
        <f t="shared" si="588"/>
        <v>7502</v>
      </c>
      <c r="V771" s="43" t="s">
        <v>37</v>
      </c>
      <c r="W771" s="44">
        <f t="shared" si="589"/>
        <v>7502</v>
      </c>
      <c r="X771" s="45">
        <f t="shared" si="590"/>
        <v>9.0027730749162244E-4</v>
      </c>
      <c r="Y771" s="44">
        <f t="shared" si="591"/>
        <v>80</v>
      </c>
      <c r="Z771" s="45">
        <f t="shared" si="592"/>
        <v>7.9776625448743522E-3</v>
      </c>
      <c r="AA771" s="46">
        <f t="shared" si="593"/>
        <v>6.2083162355286705E-3</v>
      </c>
      <c r="AB771" s="183">
        <f t="shared" si="595"/>
        <v>0.62</v>
      </c>
      <c r="AC771" s="36">
        <v>762</v>
      </c>
      <c r="AD771" s="47" t="e">
        <f>VLOOKUP(B771,#REF!,3,FALSE)</f>
        <v>#REF!</v>
      </c>
      <c r="AE771" s="2" t="e">
        <f t="shared" si="594"/>
        <v>#REF!</v>
      </c>
    </row>
    <row r="772" spans="1:31" x14ac:dyDescent="0.2">
      <c r="A772" s="25">
        <v>54</v>
      </c>
      <c r="B772" s="38" t="s">
        <v>1360</v>
      </c>
      <c r="C772" s="72" t="s">
        <v>1361</v>
      </c>
      <c r="D772" s="28">
        <v>110</v>
      </c>
      <c r="E772" s="69">
        <v>39264</v>
      </c>
      <c r="F772" s="42">
        <v>851400</v>
      </c>
      <c r="G772" s="93">
        <v>8.1</v>
      </c>
      <c r="H772" s="42">
        <v>118206</v>
      </c>
      <c r="I772" s="93">
        <v>3.0037500000000001</v>
      </c>
      <c r="J772" s="41">
        <f t="shared" si="585"/>
        <v>7251</v>
      </c>
      <c r="K772" s="42">
        <v>860833</v>
      </c>
      <c r="L772" s="93">
        <v>8.1</v>
      </c>
      <c r="M772" s="42">
        <v>129704</v>
      </c>
      <c r="N772" s="93">
        <v>3.0037500000000001</v>
      </c>
      <c r="O772" s="41">
        <f t="shared" si="586"/>
        <v>7362</v>
      </c>
      <c r="P772" s="42">
        <v>892527</v>
      </c>
      <c r="Q772" s="93">
        <v>8.1</v>
      </c>
      <c r="R772" s="42">
        <v>134958</v>
      </c>
      <c r="S772" s="93">
        <v>3.0037500000000001</v>
      </c>
      <c r="T772" s="41">
        <f t="shared" si="587"/>
        <v>7635</v>
      </c>
      <c r="U772" s="42">
        <f t="shared" si="588"/>
        <v>22248</v>
      </c>
      <c r="V772" s="43" t="s">
        <v>37</v>
      </c>
      <c r="W772" s="44">
        <f t="shared" si="589"/>
        <v>22248</v>
      </c>
      <c r="X772" s="45">
        <f t="shared" si="590"/>
        <v>2.6698706394392984E-3</v>
      </c>
      <c r="Y772" s="44">
        <f t="shared" si="591"/>
        <v>110</v>
      </c>
      <c r="Z772" s="45">
        <f t="shared" si="592"/>
        <v>1.0969285999202234E-2</v>
      </c>
      <c r="AA772" s="46">
        <f t="shared" si="593"/>
        <v>8.8944321592615005E-3</v>
      </c>
      <c r="AB772" s="183">
        <f t="shared" si="595"/>
        <v>0.89</v>
      </c>
      <c r="AC772" s="36">
        <v>763</v>
      </c>
      <c r="AD772" s="47" t="e">
        <f>VLOOKUP(B772,#REF!,3,FALSE)</f>
        <v>#REF!</v>
      </c>
      <c r="AE772" s="2" t="e">
        <f t="shared" si="594"/>
        <v>#REF!</v>
      </c>
    </row>
    <row r="773" spans="1:31" x14ac:dyDescent="0.2">
      <c r="A773" s="25">
        <v>54</v>
      </c>
      <c r="B773" s="38" t="s">
        <v>1362</v>
      </c>
      <c r="C773" s="72" t="s">
        <v>1363</v>
      </c>
      <c r="D773" s="28">
        <v>201</v>
      </c>
      <c r="E773" s="69">
        <v>39264</v>
      </c>
      <c r="F773" s="42">
        <v>1151464</v>
      </c>
      <c r="G773" s="93">
        <v>8.1</v>
      </c>
      <c r="H773" s="42">
        <v>409722</v>
      </c>
      <c r="I773" s="93">
        <v>0</v>
      </c>
      <c r="J773" s="41">
        <f t="shared" si="585"/>
        <v>9327</v>
      </c>
      <c r="K773" s="42">
        <v>1130769</v>
      </c>
      <c r="L773" s="93">
        <v>8.1</v>
      </c>
      <c r="M773" s="42">
        <v>463134</v>
      </c>
      <c r="N773" s="93">
        <v>0</v>
      </c>
      <c r="O773" s="41">
        <f t="shared" si="586"/>
        <v>9159</v>
      </c>
      <c r="P773" s="42">
        <v>1178670</v>
      </c>
      <c r="Q773" s="93">
        <v>8.1</v>
      </c>
      <c r="R773" s="42">
        <v>472192</v>
      </c>
      <c r="S773" s="93">
        <v>0</v>
      </c>
      <c r="T773" s="41">
        <f t="shared" si="587"/>
        <v>9547</v>
      </c>
      <c r="U773" s="42">
        <f t="shared" si="588"/>
        <v>28033</v>
      </c>
      <c r="V773" s="43" t="s">
        <v>37</v>
      </c>
      <c r="W773" s="44">
        <f t="shared" si="589"/>
        <v>28033</v>
      </c>
      <c r="X773" s="45">
        <f t="shared" si="590"/>
        <v>3.364099408279479E-3</v>
      </c>
      <c r="Y773" s="44">
        <f t="shared" si="591"/>
        <v>201</v>
      </c>
      <c r="Z773" s="45">
        <f t="shared" si="592"/>
        <v>2.0043877143996809E-2</v>
      </c>
      <c r="AA773" s="46">
        <f t="shared" si="593"/>
        <v>1.5873932710067477E-2</v>
      </c>
      <c r="AB773" s="183">
        <f t="shared" si="595"/>
        <v>1.59</v>
      </c>
      <c r="AC773" s="36">
        <v>764</v>
      </c>
      <c r="AD773" s="47" t="e">
        <f>VLOOKUP(B773,#REF!,3,FALSE)</f>
        <v>#REF!</v>
      </c>
      <c r="AE773" s="2" t="e">
        <f t="shared" si="594"/>
        <v>#REF!</v>
      </c>
    </row>
    <row r="774" spans="1:31" x14ac:dyDescent="0.2">
      <c r="A774" s="25">
        <v>54</v>
      </c>
      <c r="B774" s="38" t="s">
        <v>1364</v>
      </c>
      <c r="C774" s="72" t="s">
        <v>1365</v>
      </c>
      <c r="D774" s="28">
        <v>202</v>
      </c>
      <c r="E774" s="69"/>
      <c r="F774" s="42">
        <v>1799113</v>
      </c>
      <c r="G774" s="93">
        <v>7.8010700000000002</v>
      </c>
      <c r="H774" s="42">
        <v>46369</v>
      </c>
      <c r="I774" s="93">
        <v>2.9761299999999999</v>
      </c>
      <c r="J774" s="41">
        <f t="shared" si="585"/>
        <v>14173</v>
      </c>
      <c r="K774" s="42">
        <v>1709825</v>
      </c>
      <c r="L774" s="93">
        <v>8.2002500000000005</v>
      </c>
      <c r="M774" s="42">
        <v>52692</v>
      </c>
      <c r="N774" s="93">
        <v>2.6569500000000001</v>
      </c>
      <c r="O774" s="41">
        <f t="shared" si="586"/>
        <v>14161</v>
      </c>
      <c r="P774" s="42">
        <v>1802735</v>
      </c>
      <c r="Q774" s="93">
        <v>7.5751600000000003</v>
      </c>
      <c r="R774" s="42">
        <v>54826</v>
      </c>
      <c r="S774" s="93">
        <v>2.7359300000000002</v>
      </c>
      <c r="T774" s="41">
        <f t="shared" si="587"/>
        <v>13806</v>
      </c>
      <c r="U774" s="42">
        <f t="shared" si="588"/>
        <v>42140</v>
      </c>
      <c r="V774" s="43" t="s">
        <v>37</v>
      </c>
      <c r="W774" s="44">
        <f t="shared" si="589"/>
        <v>42140</v>
      </c>
      <c r="X774" s="45">
        <f t="shared" si="590"/>
        <v>5.057009562476269E-3</v>
      </c>
      <c r="Y774" s="44">
        <f t="shared" si="591"/>
        <v>202</v>
      </c>
      <c r="Z774" s="45">
        <f t="shared" si="592"/>
        <v>2.0143597925807739E-2</v>
      </c>
      <c r="AA774" s="46">
        <f t="shared" si="593"/>
        <v>1.6371950834974874E-2</v>
      </c>
      <c r="AB774" s="183">
        <f t="shared" si="595"/>
        <v>1.64</v>
      </c>
      <c r="AC774" s="36">
        <v>765</v>
      </c>
      <c r="AD774" s="47" t="e">
        <f>VLOOKUP(B774,#REF!,3,FALSE)</f>
        <v>#REF!</v>
      </c>
      <c r="AE774" s="2" t="e">
        <f t="shared" si="594"/>
        <v>#REF!</v>
      </c>
    </row>
    <row r="775" spans="1:31" x14ac:dyDescent="0.2">
      <c r="A775" s="25">
        <v>54</v>
      </c>
      <c r="B775" s="38" t="s">
        <v>1366</v>
      </c>
      <c r="C775" s="72" t="s">
        <v>1367</v>
      </c>
      <c r="D775" s="28">
        <v>45</v>
      </c>
      <c r="E775" s="94">
        <v>38534</v>
      </c>
      <c r="F775" s="42">
        <v>604401</v>
      </c>
      <c r="G775" s="93">
        <v>8.0823800000000006</v>
      </c>
      <c r="H775" s="42">
        <v>21191</v>
      </c>
      <c r="I775" s="93">
        <v>2.8313899999999999</v>
      </c>
      <c r="J775" s="41">
        <f t="shared" si="585"/>
        <v>4945</v>
      </c>
      <c r="K775" s="42">
        <v>583549</v>
      </c>
      <c r="L775" s="93">
        <v>8.0918700000000001</v>
      </c>
      <c r="M775" s="42">
        <v>23326</v>
      </c>
      <c r="N775" s="93">
        <v>2.9580700000000002</v>
      </c>
      <c r="O775" s="41">
        <f t="shared" si="586"/>
        <v>4791</v>
      </c>
      <c r="P775" s="42">
        <v>615370</v>
      </c>
      <c r="Q775" s="93">
        <v>8.0926899999999993</v>
      </c>
      <c r="R775" s="42">
        <v>24270</v>
      </c>
      <c r="S775" s="93">
        <v>2.9666299999999999</v>
      </c>
      <c r="T775" s="41">
        <f t="shared" si="587"/>
        <v>5052</v>
      </c>
      <c r="U775" s="42">
        <f t="shared" si="588"/>
        <v>14788</v>
      </c>
      <c r="V775" s="43" t="s">
        <v>37</v>
      </c>
      <c r="W775" s="44">
        <f t="shared" si="589"/>
        <v>14788</v>
      </c>
      <c r="X775" s="45">
        <f t="shared" si="590"/>
        <v>1.7746335408139313E-3</v>
      </c>
      <c r="Y775" s="44">
        <f t="shared" si="591"/>
        <v>45</v>
      </c>
      <c r="Z775" s="45">
        <f t="shared" si="592"/>
        <v>4.487435181491823E-3</v>
      </c>
      <c r="AA775" s="46">
        <f t="shared" si="593"/>
        <v>3.8092347713223501E-3</v>
      </c>
      <c r="AB775" s="183">
        <f t="shared" si="595"/>
        <v>0.38</v>
      </c>
      <c r="AC775" s="36">
        <v>766</v>
      </c>
      <c r="AD775" s="47" t="e">
        <f>VLOOKUP(B775,#REF!,3,FALSE)</f>
        <v>#REF!</v>
      </c>
      <c r="AE775" s="2" t="e">
        <f t="shared" si="594"/>
        <v>#REF!</v>
      </c>
    </row>
    <row r="776" spans="1:31" x14ac:dyDescent="0.2">
      <c r="A776" s="25">
        <v>54</v>
      </c>
      <c r="B776" s="38" t="s">
        <v>1368</v>
      </c>
      <c r="C776" s="72" t="s">
        <v>1369</v>
      </c>
      <c r="D776" s="28">
        <v>94</v>
      </c>
      <c r="E776" s="94">
        <v>38534</v>
      </c>
      <c r="F776" s="42">
        <v>905158</v>
      </c>
      <c r="G776" s="93">
        <v>7.49261</v>
      </c>
      <c r="H776" s="42">
        <v>46663</v>
      </c>
      <c r="I776" s="93">
        <v>0</v>
      </c>
      <c r="J776" s="41">
        <f t="shared" si="585"/>
        <v>6782</v>
      </c>
      <c r="K776" s="42">
        <v>956542</v>
      </c>
      <c r="L776" s="93">
        <v>7.0901199999999998</v>
      </c>
      <c r="M776" s="42">
        <v>50957</v>
      </c>
      <c r="N776" s="93">
        <v>0</v>
      </c>
      <c r="O776" s="41">
        <f t="shared" si="586"/>
        <v>6782</v>
      </c>
      <c r="P776" s="42">
        <v>984428</v>
      </c>
      <c r="Q776" s="93">
        <v>6.8892800000000003</v>
      </c>
      <c r="R776" s="42">
        <v>53022</v>
      </c>
      <c r="S776" s="93">
        <v>0</v>
      </c>
      <c r="T776" s="41">
        <f t="shared" si="587"/>
        <v>6782</v>
      </c>
      <c r="U776" s="42">
        <f t="shared" si="588"/>
        <v>20346</v>
      </c>
      <c r="V776" s="43" t="s">
        <v>37</v>
      </c>
      <c r="W776" s="44">
        <f t="shared" si="589"/>
        <v>20346</v>
      </c>
      <c r="X776" s="45">
        <f t="shared" si="590"/>
        <v>2.4416211807817318E-3</v>
      </c>
      <c r="Y776" s="44">
        <f t="shared" si="591"/>
        <v>94</v>
      </c>
      <c r="Z776" s="45">
        <f t="shared" si="592"/>
        <v>9.3737534902273642E-3</v>
      </c>
      <c r="AA776" s="46">
        <f t="shared" si="593"/>
        <v>7.640720412865956E-3</v>
      </c>
      <c r="AB776" s="183">
        <f t="shared" si="595"/>
        <v>0.76</v>
      </c>
      <c r="AC776" s="36">
        <v>767</v>
      </c>
      <c r="AD776" s="47" t="e">
        <f>VLOOKUP(B776,#REF!,3,FALSE)</f>
        <v>#REF!</v>
      </c>
      <c r="AE776" s="2" t="e">
        <f t="shared" si="594"/>
        <v>#REF!</v>
      </c>
    </row>
    <row r="777" spans="1:31" x14ac:dyDescent="0.2">
      <c r="A777" s="25">
        <v>54</v>
      </c>
      <c r="B777" s="38" t="s">
        <v>1370</v>
      </c>
      <c r="C777" s="39" t="s">
        <v>51</v>
      </c>
      <c r="D777" s="28">
        <v>3790</v>
      </c>
      <c r="E777" s="69"/>
      <c r="F777" s="30"/>
      <c r="G777" s="42"/>
      <c r="H777" s="42"/>
      <c r="I777" s="93"/>
      <c r="J777" s="42">
        <v>1932489</v>
      </c>
      <c r="K777" s="42"/>
      <c r="L777" s="93"/>
      <c r="M777" s="42"/>
      <c r="N777" s="93"/>
      <c r="O777" s="42">
        <v>2177227</v>
      </c>
      <c r="P777" s="42"/>
      <c r="Q777" s="42"/>
      <c r="R777" s="42"/>
      <c r="S777" s="93"/>
      <c r="T777" s="42">
        <v>2074716</v>
      </c>
      <c r="U777" s="42">
        <f t="shared" si="588"/>
        <v>6184432</v>
      </c>
      <c r="V777" s="43" t="s">
        <v>37</v>
      </c>
      <c r="W777" s="44">
        <f t="shared" si="589"/>
        <v>6184432</v>
      </c>
      <c r="X777" s="45">
        <f t="shared" si="590"/>
        <v>0.74216259521794581</v>
      </c>
      <c r="Y777" s="44">
        <f t="shared" si="591"/>
        <v>3790</v>
      </c>
      <c r="Z777" s="45">
        <f t="shared" si="592"/>
        <v>0.37794176306342242</v>
      </c>
      <c r="AA777" s="46">
        <f t="shared" si="593"/>
        <v>0.46899697110205324</v>
      </c>
      <c r="AB777" s="183">
        <f t="shared" si="595"/>
        <v>46.9</v>
      </c>
      <c r="AC777" s="36">
        <v>768</v>
      </c>
      <c r="AD777" s="47" t="e">
        <f>VLOOKUP(B777,#REF!,3,FALSE)</f>
        <v>#REF!</v>
      </c>
      <c r="AE777" s="2" t="e">
        <f t="shared" si="594"/>
        <v>#REF!</v>
      </c>
    </row>
    <row r="778" spans="1:31" x14ac:dyDescent="0.2">
      <c r="A778" s="25">
        <v>54</v>
      </c>
      <c r="B778" s="51" t="s">
        <v>1371</v>
      </c>
      <c r="C778" s="95" t="s">
        <v>1372</v>
      </c>
      <c r="D778" s="71">
        <f>SUBTOTAL(9,D760:D777)</f>
        <v>10033</v>
      </c>
      <c r="E778" s="69"/>
      <c r="F778" s="55"/>
      <c r="G778" s="56"/>
      <c r="H778" s="55"/>
      <c r="I778" s="56"/>
      <c r="J778" s="57">
        <f>SUBTOTAL(9,J760:J777)</f>
        <v>2653502</v>
      </c>
      <c r="K778" s="58"/>
      <c r="L778" s="59"/>
      <c r="M778" s="58"/>
      <c r="N778" s="59"/>
      <c r="O778" s="57">
        <f>SUBTOTAL(9,O760:O777)</f>
        <v>2883402</v>
      </c>
      <c r="P778" s="57"/>
      <c r="Q778" s="60"/>
      <c r="R778" s="57"/>
      <c r="S778" s="60"/>
      <c r="T778" s="57">
        <f>SUBTOTAL(9,T760:T777)</f>
        <v>2796084</v>
      </c>
      <c r="U778" s="57">
        <f>SUBTOTAL(9,U760:U777)</f>
        <v>8332988</v>
      </c>
      <c r="V778" s="43"/>
      <c r="W778" s="61">
        <f t="shared" ref="W778:AB778" si="596">SUBTOTAL(9,W760:W777)</f>
        <v>8332988</v>
      </c>
      <c r="X778" s="62">
        <f t="shared" si="596"/>
        <v>1</v>
      </c>
      <c r="Y778" s="61">
        <f t="shared" si="596"/>
        <v>10028</v>
      </c>
      <c r="Z778" s="62">
        <f t="shared" si="596"/>
        <v>1</v>
      </c>
      <c r="AA778" s="63">
        <f t="shared" si="596"/>
        <v>1</v>
      </c>
      <c r="AB778" s="64">
        <f t="shared" si="596"/>
        <v>100</v>
      </c>
      <c r="AC778" s="36">
        <v>769</v>
      </c>
      <c r="AD778" s="47" t="e">
        <f>VLOOKUP(B778,#REF!,3,FALSE)</f>
        <v>#REF!</v>
      </c>
      <c r="AE778" s="2" t="e">
        <f t="shared" si="594"/>
        <v>#REF!</v>
      </c>
    </row>
    <row r="779" spans="1:31" ht="13.5" thickBot="1" x14ac:dyDescent="0.25">
      <c r="A779" s="25">
        <v>54</v>
      </c>
      <c r="B779" s="51"/>
      <c r="C779" s="95"/>
      <c r="D779" s="53" t="s">
        <v>54</v>
      </c>
      <c r="E779" s="54">
        <f>COUNTIF(E760:E777,"&gt;0.0")</f>
        <v>14</v>
      </c>
      <c r="F779" s="55"/>
      <c r="G779" s="56"/>
      <c r="H779" s="55"/>
      <c r="I779" s="56"/>
      <c r="J779" s="57"/>
      <c r="K779" s="58"/>
      <c r="L779" s="59"/>
      <c r="M779" s="58"/>
      <c r="N779" s="59"/>
      <c r="O779" s="57"/>
      <c r="P779" s="57"/>
      <c r="Q779" s="60"/>
      <c r="R779" s="57"/>
      <c r="S779" s="60"/>
      <c r="T779" s="57"/>
      <c r="U779" s="42"/>
      <c r="V779" s="43"/>
      <c r="W779" s="44"/>
      <c r="X779" s="45"/>
      <c r="Y779" s="44"/>
      <c r="Z779" s="45"/>
      <c r="AA779" s="46"/>
      <c r="AB779" s="183"/>
      <c r="AC779" s="36">
        <v>770</v>
      </c>
      <c r="AD779" s="47"/>
    </row>
    <row r="780" spans="1:31" ht="15.75" thickBot="1" x14ac:dyDescent="0.3">
      <c r="A780" s="25">
        <v>55</v>
      </c>
      <c r="B780" s="78" t="s">
        <v>1373</v>
      </c>
      <c r="C780" s="72"/>
      <c r="D780" s="28"/>
      <c r="E780" s="69"/>
      <c r="F780" s="42"/>
      <c r="G780" s="42"/>
      <c r="H780" s="42"/>
      <c r="I780" s="42"/>
      <c r="J780" s="42"/>
      <c r="K780" s="42"/>
      <c r="L780" s="93"/>
      <c r="M780" s="42"/>
      <c r="N780" s="42"/>
      <c r="O780" s="42"/>
      <c r="P780" s="42"/>
      <c r="Q780" s="42"/>
      <c r="R780" s="42"/>
      <c r="S780" s="42"/>
      <c r="T780" s="42"/>
      <c r="U780" s="42"/>
      <c r="V780" s="43"/>
      <c r="W780" s="33"/>
      <c r="X780" s="34"/>
      <c r="Y780" s="33"/>
      <c r="Z780" s="34"/>
      <c r="AA780" s="35"/>
      <c r="AB780" s="184">
        <v>100</v>
      </c>
      <c r="AC780" s="36">
        <v>771</v>
      </c>
      <c r="AD780" s="47"/>
    </row>
    <row r="781" spans="1:31" x14ac:dyDescent="0.2">
      <c r="A781" s="25">
        <v>55</v>
      </c>
      <c r="B781" s="38" t="s">
        <v>1374</v>
      </c>
      <c r="C781" s="72" t="s">
        <v>1375</v>
      </c>
      <c r="D781" s="28">
        <v>5487</v>
      </c>
      <c r="E781" s="69">
        <v>36342</v>
      </c>
      <c r="F781" s="42">
        <v>124709436</v>
      </c>
      <c r="G781" s="77">
        <v>10.67388</v>
      </c>
      <c r="H781" s="42">
        <v>437395</v>
      </c>
      <c r="I781" s="77">
        <v>3.0018600000000002</v>
      </c>
      <c r="J781" s="41">
        <f>ROUND((+F781*G781+H781*I781)/1000,5)</f>
        <v>1332446.55329</v>
      </c>
      <c r="K781" s="42">
        <v>126838995</v>
      </c>
      <c r="L781" s="77">
        <v>10.670310000000001</v>
      </c>
      <c r="M781" s="42">
        <v>447719</v>
      </c>
      <c r="N781" s="77">
        <v>3</v>
      </c>
      <c r="O781" s="41">
        <f>ROUND((+K781*L781+M781*N781)/1000,5)</f>
        <v>1354754.5537399999</v>
      </c>
      <c r="P781" s="42">
        <v>132467439</v>
      </c>
      <c r="Q781" s="77">
        <v>10.64278</v>
      </c>
      <c r="R781" s="42">
        <v>470863</v>
      </c>
      <c r="S781" s="77">
        <v>3.0037500000000001</v>
      </c>
      <c r="T781" s="41">
        <f>ROUND((+P781*Q781+R781*S781)/1000,5)</f>
        <v>1411236.16518</v>
      </c>
      <c r="U781" s="42">
        <f t="shared" ref="U781:U794" si="597">ROUND(+T781+O781+J781,0)</f>
        <v>4098437</v>
      </c>
      <c r="V781" s="43" t="s">
        <v>37</v>
      </c>
      <c r="W781" s="44">
        <f t="shared" ref="W781:W794" si="598">IF(V781="yes",U781,"")</f>
        <v>4098437</v>
      </c>
      <c r="X781" s="45">
        <f t="shared" ref="X781:X794" si="599">IF(V781="yes",W781/W$795,0)</f>
        <v>0.2262788387799913</v>
      </c>
      <c r="Y781" s="44">
        <f t="shared" ref="Y781:Y794" si="600">IF(V781="yes",D781,"")</f>
        <v>5487</v>
      </c>
      <c r="Z781" s="45">
        <f t="shared" ref="Z781:Z794" si="601">IF(V781="yes",Y781/Y$795,0)</f>
        <v>0.37004316158618827</v>
      </c>
      <c r="AA781" s="46">
        <f t="shared" ref="AA781:AA794" si="602">(X781*0.25+Z781*0.75)</f>
        <v>0.334102080884639</v>
      </c>
      <c r="AB781" s="183">
        <f>ROUND(+AA781*$AB$780,2)</f>
        <v>33.409999999999997</v>
      </c>
      <c r="AC781" s="36">
        <v>772</v>
      </c>
      <c r="AD781" s="47" t="e">
        <f>VLOOKUP(B781,#REF!,3,FALSE)</f>
        <v>#REF!</v>
      </c>
      <c r="AE781" s="2" t="e">
        <f t="shared" ref="AE781:AE795" si="603">EXACT(D781,AD781)</f>
        <v>#REF!</v>
      </c>
    </row>
    <row r="782" spans="1:31" x14ac:dyDescent="0.2">
      <c r="A782" s="25">
        <v>55</v>
      </c>
      <c r="B782" s="38" t="s">
        <v>1376</v>
      </c>
      <c r="C782" s="72" t="s">
        <v>1377</v>
      </c>
      <c r="D782" s="28">
        <v>699</v>
      </c>
      <c r="E782" s="69">
        <v>36342</v>
      </c>
      <c r="F782" s="42">
        <v>10933159</v>
      </c>
      <c r="G782" s="77">
        <v>10.140940000000001</v>
      </c>
      <c r="H782" s="42">
        <v>0</v>
      </c>
      <c r="I782" s="77">
        <v>0</v>
      </c>
      <c r="J782" s="41">
        <f>ROUND((+F782*G782+H782*I782)/1000,5)</f>
        <v>110872.50943000001</v>
      </c>
      <c r="K782" s="42">
        <v>12099092</v>
      </c>
      <c r="L782" s="77">
        <v>11.34835</v>
      </c>
      <c r="M782" s="42">
        <v>0</v>
      </c>
      <c r="N782" s="77">
        <v>0</v>
      </c>
      <c r="O782" s="41">
        <f>ROUND((+K782*L782+M782*N782)/1000,5)</f>
        <v>137304.73069999999</v>
      </c>
      <c r="P782" s="42">
        <v>12730356</v>
      </c>
      <c r="Q782" s="77">
        <v>12.399089999999999</v>
      </c>
      <c r="R782" s="42">
        <v>0</v>
      </c>
      <c r="S782" s="77">
        <v>0</v>
      </c>
      <c r="T782" s="41">
        <f>ROUND((+P782*Q782+R782*S782)/1000,5)</f>
        <v>157844.82978</v>
      </c>
      <c r="U782" s="42">
        <f t="shared" si="597"/>
        <v>406022</v>
      </c>
      <c r="V782" s="43" t="s">
        <v>37</v>
      </c>
      <c r="W782" s="44">
        <f t="shared" si="598"/>
        <v>406022</v>
      </c>
      <c r="X782" s="45">
        <f t="shared" si="599"/>
        <v>2.2416883967993073E-2</v>
      </c>
      <c r="Y782" s="44">
        <f t="shared" si="600"/>
        <v>699</v>
      </c>
      <c r="Z782" s="45">
        <f t="shared" si="601"/>
        <v>4.7140544915025624E-2</v>
      </c>
      <c r="AA782" s="46">
        <f t="shared" si="602"/>
        <v>4.0959629678267488E-2</v>
      </c>
      <c r="AB782" s="183">
        <f t="shared" ref="AB782:AB794" si="604">ROUND(+AA782*$AB$780,2)</f>
        <v>4.0999999999999996</v>
      </c>
      <c r="AC782" s="36">
        <v>773</v>
      </c>
      <c r="AD782" s="47" t="e">
        <f>VLOOKUP(B782,#REF!,3,FALSE)</f>
        <v>#REF!</v>
      </c>
      <c r="AE782" s="2" t="e">
        <f t="shared" si="603"/>
        <v>#REF!</v>
      </c>
    </row>
    <row r="783" spans="1:31" x14ac:dyDescent="0.2">
      <c r="A783" s="25">
        <v>55</v>
      </c>
      <c r="B783" s="38" t="s">
        <v>1378</v>
      </c>
      <c r="C783" s="72" t="s">
        <v>1379</v>
      </c>
      <c r="D783" s="28">
        <v>418</v>
      </c>
      <c r="E783" s="69">
        <v>36342</v>
      </c>
      <c r="F783" s="42">
        <v>5459054</v>
      </c>
      <c r="G783" s="77">
        <v>10.161720000000001</v>
      </c>
      <c r="H783" s="42">
        <v>69662</v>
      </c>
      <c r="I783" s="77">
        <v>3.0002</v>
      </c>
      <c r="J783" s="41">
        <f t="shared" ref="J783:J793" si="605">ROUND((+F783*G783+H783*I783)/1000,0)</f>
        <v>55682</v>
      </c>
      <c r="K783" s="42">
        <v>5646094</v>
      </c>
      <c r="L783" s="77">
        <v>10.08661</v>
      </c>
      <c r="M783" s="42">
        <v>71202</v>
      </c>
      <c r="N783" s="77">
        <v>3.0037500000000001</v>
      </c>
      <c r="O783" s="41">
        <f t="shared" ref="O783:O789" si="606">ROUND((+K783*L783+M783*N783)/1000,0)</f>
        <v>57164</v>
      </c>
      <c r="P783" s="42">
        <v>5911422</v>
      </c>
      <c r="Q783" s="77">
        <v>10.12946</v>
      </c>
      <c r="R783" s="42">
        <v>74085</v>
      </c>
      <c r="S783" s="77">
        <v>2.9965600000000001</v>
      </c>
      <c r="T783" s="41">
        <f t="shared" ref="T783:T789" si="607">ROUND((+P783*Q783+R783*S783)/1000,0)</f>
        <v>60102</v>
      </c>
      <c r="U783" s="42">
        <f t="shared" si="597"/>
        <v>172948</v>
      </c>
      <c r="V783" s="43" t="s">
        <v>37</v>
      </c>
      <c r="W783" s="44">
        <f t="shared" si="598"/>
        <v>172948</v>
      </c>
      <c r="X783" s="45">
        <f t="shared" si="599"/>
        <v>9.5486334447307444E-3</v>
      </c>
      <c r="Y783" s="44">
        <f t="shared" si="600"/>
        <v>418</v>
      </c>
      <c r="Z783" s="45">
        <f t="shared" si="601"/>
        <v>2.8189910979228485E-2</v>
      </c>
      <c r="AA783" s="46">
        <f t="shared" si="602"/>
        <v>2.3529591595604048E-2</v>
      </c>
      <c r="AB783" s="183">
        <f t="shared" si="604"/>
        <v>2.35</v>
      </c>
      <c r="AC783" s="36">
        <v>774</v>
      </c>
      <c r="AD783" s="47" t="e">
        <f>VLOOKUP(B783,#REF!,3,FALSE)</f>
        <v>#REF!</v>
      </c>
      <c r="AE783" s="2" t="e">
        <f t="shared" si="603"/>
        <v>#REF!</v>
      </c>
    </row>
    <row r="784" spans="1:31" x14ac:dyDescent="0.2">
      <c r="A784" s="25">
        <v>55</v>
      </c>
      <c r="B784" s="38" t="s">
        <v>1380</v>
      </c>
      <c r="C784" s="73" t="s">
        <v>1140</v>
      </c>
      <c r="D784" s="28">
        <v>228</v>
      </c>
      <c r="E784" s="69">
        <v>36342</v>
      </c>
      <c r="F784" s="42">
        <v>3377120</v>
      </c>
      <c r="G784" s="77">
        <v>12.596539999999999</v>
      </c>
      <c r="H784" s="42">
        <v>899809</v>
      </c>
      <c r="I784" s="77">
        <v>3.0037500000000001</v>
      </c>
      <c r="J784" s="41">
        <f t="shared" si="605"/>
        <v>45243</v>
      </c>
      <c r="K784" s="42">
        <v>3307192</v>
      </c>
      <c r="L784" s="77">
        <v>17.196228999999999</v>
      </c>
      <c r="M784" s="42">
        <v>957636</v>
      </c>
      <c r="N784" s="77">
        <v>3.0037500000000001</v>
      </c>
      <c r="O784" s="41">
        <f t="shared" si="606"/>
        <v>59748</v>
      </c>
      <c r="P784" s="42">
        <v>3510278</v>
      </c>
      <c r="Q784" s="77">
        <v>15.702809999999999</v>
      </c>
      <c r="R784" s="42">
        <v>1006034</v>
      </c>
      <c r="S784" s="77">
        <v>3.0037500000000001</v>
      </c>
      <c r="T784" s="41">
        <f t="shared" si="607"/>
        <v>58143</v>
      </c>
      <c r="U784" s="42">
        <f t="shared" si="597"/>
        <v>163134</v>
      </c>
      <c r="V784" s="43" t="s">
        <v>37</v>
      </c>
      <c r="W784" s="44">
        <f t="shared" si="598"/>
        <v>163134</v>
      </c>
      <c r="X784" s="45">
        <f t="shared" si="599"/>
        <v>9.0067926103378198E-3</v>
      </c>
      <c r="Y784" s="44">
        <f t="shared" si="600"/>
        <v>228</v>
      </c>
      <c r="Z784" s="45">
        <f t="shared" si="601"/>
        <v>1.5376315079579175E-2</v>
      </c>
      <c r="AA784" s="46">
        <f t="shared" si="602"/>
        <v>1.3783934462268835E-2</v>
      </c>
      <c r="AB784" s="183">
        <f t="shared" si="604"/>
        <v>1.38</v>
      </c>
      <c r="AC784" s="36">
        <v>775</v>
      </c>
      <c r="AD784" s="47" t="e">
        <f>VLOOKUP(B784,#REF!,3,FALSE)</f>
        <v>#REF!</v>
      </c>
      <c r="AE784" s="2" t="e">
        <f t="shared" si="603"/>
        <v>#REF!</v>
      </c>
    </row>
    <row r="785" spans="1:31" x14ac:dyDescent="0.2">
      <c r="A785" s="25">
        <v>55</v>
      </c>
      <c r="B785" s="38" t="s">
        <v>1381</v>
      </c>
      <c r="C785" s="72" t="s">
        <v>1382</v>
      </c>
      <c r="D785" s="28">
        <v>566</v>
      </c>
      <c r="E785" s="69">
        <v>36342</v>
      </c>
      <c r="F785" s="42">
        <v>10511781</v>
      </c>
      <c r="G785" s="77">
        <v>11.83647</v>
      </c>
      <c r="H785" s="42">
        <v>172472</v>
      </c>
      <c r="I785" s="77">
        <v>3.0037500000000001</v>
      </c>
      <c r="J785" s="41">
        <f t="shared" si="605"/>
        <v>124940</v>
      </c>
      <c r="K785" s="42">
        <v>10809302</v>
      </c>
      <c r="L785" s="77">
        <v>11.66452</v>
      </c>
      <c r="M785" s="42">
        <v>206611</v>
      </c>
      <c r="N785" s="77">
        <v>3.0037500000000001</v>
      </c>
      <c r="O785" s="41">
        <f t="shared" si="606"/>
        <v>126706</v>
      </c>
      <c r="P785" s="42">
        <v>11007482</v>
      </c>
      <c r="Q785" s="77">
        <v>13.57518</v>
      </c>
      <c r="R785" s="42">
        <v>215425</v>
      </c>
      <c r="S785" s="77">
        <v>3.0033699999999999</v>
      </c>
      <c r="T785" s="41">
        <f t="shared" si="607"/>
        <v>150076</v>
      </c>
      <c r="U785" s="42">
        <f t="shared" si="597"/>
        <v>401722</v>
      </c>
      <c r="V785" s="43" t="s">
        <v>37</v>
      </c>
      <c r="W785" s="44">
        <f t="shared" si="598"/>
        <v>401722</v>
      </c>
      <c r="X785" s="45">
        <f t="shared" si="599"/>
        <v>2.2179476632768948E-2</v>
      </c>
      <c r="Y785" s="44">
        <f t="shared" si="600"/>
        <v>566</v>
      </c>
      <c r="Z785" s="45">
        <f t="shared" si="601"/>
        <v>3.8171027785271108E-2</v>
      </c>
      <c r="AA785" s="46">
        <f t="shared" si="602"/>
        <v>3.4173139997145566E-2</v>
      </c>
      <c r="AB785" s="183">
        <f t="shared" si="604"/>
        <v>3.42</v>
      </c>
      <c r="AC785" s="36">
        <v>776</v>
      </c>
      <c r="AD785" s="47" t="e">
        <f>VLOOKUP(B785,#REF!,3,FALSE)</f>
        <v>#REF!</v>
      </c>
      <c r="AE785" s="2" t="e">
        <f t="shared" si="603"/>
        <v>#REF!</v>
      </c>
    </row>
    <row r="786" spans="1:31" x14ac:dyDescent="0.2">
      <c r="A786" s="25">
        <v>55</v>
      </c>
      <c r="B786" s="38" t="s">
        <v>1383</v>
      </c>
      <c r="C786" s="72" t="s">
        <v>1384</v>
      </c>
      <c r="D786" s="28">
        <v>511</v>
      </c>
      <c r="E786" s="69">
        <v>36342</v>
      </c>
      <c r="F786" s="42">
        <v>8106398</v>
      </c>
      <c r="G786" s="77">
        <v>9.8145100000000003</v>
      </c>
      <c r="H786" s="42">
        <v>0</v>
      </c>
      <c r="I786" s="77">
        <v>0</v>
      </c>
      <c r="J786" s="41">
        <f t="shared" si="605"/>
        <v>79560</v>
      </c>
      <c r="K786" s="42">
        <v>7818786</v>
      </c>
      <c r="L786" s="77">
        <v>10.15837</v>
      </c>
      <c r="M786" s="42">
        <v>0</v>
      </c>
      <c r="N786" s="77">
        <v>0</v>
      </c>
      <c r="O786" s="41">
        <f t="shared" si="606"/>
        <v>79426</v>
      </c>
      <c r="P786" s="42">
        <v>8167508</v>
      </c>
      <c r="Q786" s="77">
        <v>10.3887</v>
      </c>
      <c r="R786" s="42">
        <v>0</v>
      </c>
      <c r="S786" s="77">
        <v>0</v>
      </c>
      <c r="T786" s="41">
        <f t="shared" si="607"/>
        <v>84850</v>
      </c>
      <c r="U786" s="42">
        <f t="shared" si="597"/>
        <v>243836</v>
      </c>
      <c r="V786" s="43" t="s">
        <v>37</v>
      </c>
      <c r="W786" s="44">
        <f t="shared" si="598"/>
        <v>243836</v>
      </c>
      <c r="X786" s="45">
        <f t="shared" si="599"/>
        <v>1.3462431393420946E-2</v>
      </c>
      <c r="Y786" s="44">
        <f t="shared" si="600"/>
        <v>511</v>
      </c>
      <c r="Z786" s="45">
        <f t="shared" si="601"/>
        <v>3.4461828972214732E-2</v>
      </c>
      <c r="AA786" s="46">
        <f t="shared" si="602"/>
        <v>2.9211979577516287E-2</v>
      </c>
      <c r="AB786" s="183">
        <f t="shared" si="604"/>
        <v>2.92</v>
      </c>
      <c r="AC786" s="36">
        <v>777</v>
      </c>
      <c r="AD786" s="47" t="e">
        <f>VLOOKUP(B786,#REF!,3,FALSE)</f>
        <v>#REF!</v>
      </c>
      <c r="AE786" s="2" t="e">
        <f t="shared" si="603"/>
        <v>#REF!</v>
      </c>
    </row>
    <row r="787" spans="1:31" x14ac:dyDescent="0.2">
      <c r="A787" s="25">
        <v>55</v>
      </c>
      <c r="B787" s="38" t="s">
        <v>1385</v>
      </c>
      <c r="C787" s="72" t="s">
        <v>1386</v>
      </c>
      <c r="D787" s="28">
        <v>391</v>
      </c>
      <c r="E787" s="69">
        <v>36342</v>
      </c>
      <c r="F787" s="42">
        <v>8100772</v>
      </c>
      <c r="G787" s="77">
        <v>9.2866400000000002</v>
      </c>
      <c r="H787" s="42">
        <v>115241</v>
      </c>
      <c r="I787" s="77">
        <v>2.60324</v>
      </c>
      <c r="J787" s="41">
        <f t="shared" si="605"/>
        <v>75529</v>
      </c>
      <c r="K787" s="42">
        <v>8191461</v>
      </c>
      <c r="L787" s="77">
        <v>11.280989999999999</v>
      </c>
      <c r="M787" s="42">
        <v>241544</v>
      </c>
      <c r="N787" s="77">
        <v>3.0015200000000002</v>
      </c>
      <c r="O787" s="41">
        <f t="shared" si="606"/>
        <v>93133</v>
      </c>
      <c r="P787" s="42">
        <v>8517935</v>
      </c>
      <c r="Q787" s="77">
        <v>12.442600000000001</v>
      </c>
      <c r="R787" s="42">
        <v>251404</v>
      </c>
      <c r="S787" s="77">
        <v>3.0031300000000001</v>
      </c>
      <c r="T787" s="41">
        <f t="shared" si="607"/>
        <v>106740</v>
      </c>
      <c r="U787" s="42">
        <f t="shared" si="597"/>
        <v>275402</v>
      </c>
      <c r="V787" s="43" t="s">
        <v>37</v>
      </c>
      <c r="W787" s="44">
        <f t="shared" si="598"/>
        <v>275402</v>
      </c>
      <c r="X787" s="45">
        <f t="shared" si="599"/>
        <v>1.5205222077998799E-2</v>
      </c>
      <c r="Y787" s="44">
        <f t="shared" si="600"/>
        <v>391</v>
      </c>
      <c r="Z787" s="45">
        <f t="shared" si="601"/>
        <v>2.6369031561909902E-2</v>
      </c>
      <c r="AA787" s="46">
        <f t="shared" si="602"/>
        <v>2.3578079190932126E-2</v>
      </c>
      <c r="AB787" s="183">
        <f t="shared" si="604"/>
        <v>2.36</v>
      </c>
      <c r="AC787" s="36">
        <v>778</v>
      </c>
      <c r="AD787" s="47" t="e">
        <f>VLOOKUP(B787,#REF!,3,FALSE)</f>
        <v>#REF!</v>
      </c>
      <c r="AE787" s="2" t="e">
        <f t="shared" si="603"/>
        <v>#REF!</v>
      </c>
    </row>
    <row r="788" spans="1:31" x14ac:dyDescent="0.2">
      <c r="A788" s="25">
        <v>55</v>
      </c>
      <c r="B788" s="38" t="s">
        <v>1387</v>
      </c>
      <c r="C788" s="73" t="s">
        <v>1388</v>
      </c>
      <c r="D788" s="28">
        <v>19</v>
      </c>
      <c r="E788" s="69">
        <v>36342</v>
      </c>
      <c r="F788" s="42">
        <v>0</v>
      </c>
      <c r="G788" s="77">
        <v>0</v>
      </c>
      <c r="H788" s="42">
        <v>0</v>
      </c>
      <c r="I788" s="77">
        <v>0</v>
      </c>
      <c r="J788" s="41">
        <f t="shared" si="605"/>
        <v>0</v>
      </c>
      <c r="K788" s="42">
        <v>0</v>
      </c>
      <c r="L788" s="77">
        <v>0</v>
      </c>
      <c r="M788" s="42">
        <v>0</v>
      </c>
      <c r="N788" s="77">
        <v>0</v>
      </c>
      <c r="O788" s="41">
        <f t="shared" si="606"/>
        <v>0</v>
      </c>
      <c r="P788" s="42">
        <v>0</v>
      </c>
      <c r="Q788" s="77">
        <v>0</v>
      </c>
      <c r="R788" s="42">
        <v>0</v>
      </c>
      <c r="S788" s="77">
        <v>0</v>
      </c>
      <c r="T788" s="41">
        <f t="shared" si="607"/>
        <v>0</v>
      </c>
      <c r="U788" s="42">
        <f t="shared" si="597"/>
        <v>0</v>
      </c>
      <c r="V788" s="43" t="s">
        <v>37</v>
      </c>
      <c r="W788" s="44">
        <f t="shared" si="598"/>
        <v>0</v>
      </c>
      <c r="X788" s="45">
        <f t="shared" si="599"/>
        <v>0</v>
      </c>
      <c r="Y788" s="44">
        <f t="shared" si="600"/>
        <v>19</v>
      </c>
      <c r="Z788" s="45">
        <f t="shared" si="601"/>
        <v>1.2813595899649312E-3</v>
      </c>
      <c r="AA788" s="46">
        <f t="shared" si="602"/>
        <v>9.6101969247369841E-4</v>
      </c>
      <c r="AB788" s="183">
        <f t="shared" si="604"/>
        <v>0.1</v>
      </c>
      <c r="AC788" s="36">
        <v>779</v>
      </c>
      <c r="AD788" s="47" t="e">
        <f>VLOOKUP(B788,#REF!,3,FALSE)</f>
        <v>#REF!</v>
      </c>
      <c r="AE788" s="2" t="e">
        <f t="shared" si="603"/>
        <v>#REF!</v>
      </c>
    </row>
    <row r="789" spans="1:31" x14ac:dyDescent="0.2">
      <c r="A789" s="25">
        <v>55</v>
      </c>
      <c r="B789" s="38" t="s">
        <v>1389</v>
      </c>
      <c r="C789" s="72" t="s">
        <v>1390</v>
      </c>
      <c r="D789" s="28">
        <v>497</v>
      </c>
      <c r="E789" s="69">
        <v>36342</v>
      </c>
      <c r="F789" s="42">
        <v>9074831</v>
      </c>
      <c r="G789" s="77">
        <v>8.3695199999999996</v>
      </c>
      <c r="H789" s="42">
        <v>100263</v>
      </c>
      <c r="I789" s="77">
        <v>3.0021</v>
      </c>
      <c r="J789" s="41">
        <f t="shared" si="605"/>
        <v>76253</v>
      </c>
      <c r="K789" s="42">
        <v>8802342</v>
      </c>
      <c r="L789" s="77">
        <v>8.5607900000000008</v>
      </c>
      <c r="M789" s="42">
        <v>102381</v>
      </c>
      <c r="N789" s="77">
        <v>3.0037500000000001</v>
      </c>
      <c r="O789" s="41">
        <f t="shared" si="606"/>
        <v>75663</v>
      </c>
      <c r="P789" s="42">
        <v>9208769</v>
      </c>
      <c r="Q789" s="77">
        <v>8.5590200000000003</v>
      </c>
      <c r="R789" s="42">
        <v>105254</v>
      </c>
      <c r="S789" s="77">
        <v>3.0022600000000002</v>
      </c>
      <c r="T789" s="41">
        <f t="shared" si="607"/>
        <v>79134</v>
      </c>
      <c r="U789" s="42">
        <f t="shared" si="597"/>
        <v>231050</v>
      </c>
      <c r="V789" s="43" t="s">
        <v>37</v>
      </c>
      <c r="W789" s="44">
        <f t="shared" si="598"/>
        <v>231050</v>
      </c>
      <c r="X789" s="45">
        <f t="shared" si="599"/>
        <v>1.2756503442682416E-2</v>
      </c>
      <c r="Y789" s="44">
        <f t="shared" si="600"/>
        <v>497</v>
      </c>
      <c r="Z789" s="45">
        <f t="shared" si="601"/>
        <v>3.3517669274345831E-2</v>
      </c>
      <c r="AA789" s="46">
        <f t="shared" si="602"/>
        <v>2.832737781642998E-2</v>
      </c>
      <c r="AB789" s="183">
        <f t="shared" si="604"/>
        <v>2.83</v>
      </c>
      <c r="AC789" s="36">
        <v>780</v>
      </c>
      <c r="AD789" s="47" t="e">
        <f>VLOOKUP(B789,#REF!,3,FALSE)</f>
        <v>#REF!</v>
      </c>
      <c r="AE789" s="2" t="e">
        <f t="shared" si="603"/>
        <v>#REF!</v>
      </c>
    </row>
    <row r="790" spans="1:31" x14ac:dyDescent="0.2">
      <c r="A790" s="25">
        <v>55</v>
      </c>
      <c r="B790" s="38" t="s">
        <v>1391</v>
      </c>
      <c r="C790" s="72" t="s">
        <v>1392</v>
      </c>
      <c r="D790" s="28">
        <v>271</v>
      </c>
      <c r="E790" s="69">
        <v>36342</v>
      </c>
      <c r="F790" s="42">
        <v>5168179</v>
      </c>
      <c r="G790" s="77">
        <v>9.6563999999999997</v>
      </c>
      <c r="H790" s="42">
        <v>83148</v>
      </c>
      <c r="I790" s="77">
        <v>0</v>
      </c>
      <c r="J790" s="41">
        <f t="shared" si="605"/>
        <v>49906</v>
      </c>
      <c r="K790" s="42">
        <v>4779567</v>
      </c>
      <c r="L790" s="77">
        <v>9.7823700000000002</v>
      </c>
      <c r="M790" s="42">
        <v>84154</v>
      </c>
      <c r="N790" s="77">
        <v>0.46344000000000002</v>
      </c>
      <c r="O790" s="41">
        <f>ROUND((+K790*L790+M790*N790)/1000,5)</f>
        <v>46794.493159999998</v>
      </c>
      <c r="P790" s="42">
        <v>4977120</v>
      </c>
      <c r="Q790" s="77">
        <v>8.8082399999999996</v>
      </c>
      <c r="R790" s="42">
        <v>87476</v>
      </c>
      <c r="S790" s="77">
        <v>3.0037500000000001</v>
      </c>
      <c r="T790" s="41">
        <f>ROUND((+P790*Q790+R790*S790)/1000,5)</f>
        <v>44102.423499999997</v>
      </c>
      <c r="U790" s="42">
        <f t="shared" si="597"/>
        <v>140803</v>
      </c>
      <c r="V790" s="43" t="s">
        <v>37</v>
      </c>
      <c r="W790" s="44">
        <f t="shared" si="598"/>
        <v>140803</v>
      </c>
      <c r="X790" s="45">
        <f t="shared" si="599"/>
        <v>7.773875586409921E-3</v>
      </c>
      <c r="Y790" s="44">
        <f t="shared" si="600"/>
        <v>271</v>
      </c>
      <c r="Z790" s="45">
        <f t="shared" si="601"/>
        <v>1.8276234151605071E-2</v>
      </c>
      <c r="AA790" s="46">
        <f t="shared" si="602"/>
        <v>1.5650644510306285E-2</v>
      </c>
      <c r="AB790" s="183">
        <f t="shared" si="604"/>
        <v>1.57</v>
      </c>
      <c r="AC790" s="36">
        <v>781</v>
      </c>
      <c r="AD790" s="47" t="e">
        <f>VLOOKUP(B790,#REF!,3,FALSE)</f>
        <v>#REF!</v>
      </c>
      <c r="AE790" s="2" t="e">
        <f t="shared" si="603"/>
        <v>#REF!</v>
      </c>
    </row>
    <row r="791" spans="1:31" x14ac:dyDescent="0.2">
      <c r="A791" s="25">
        <v>55</v>
      </c>
      <c r="B791" s="38" t="s">
        <v>1393</v>
      </c>
      <c r="C791" s="72" t="s">
        <v>1394</v>
      </c>
      <c r="D791" s="28">
        <v>267</v>
      </c>
      <c r="E791" s="69">
        <v>36342</v>
      </c>
      <c r="F791" s="42">
        <v>2810642</v>
      </c>
      <c r="G791" s="77">
        <v>8.3550299999999993</v>
      </c>
      <c r="H791" s="42">
        <v>0</v>
      </c>
      <c r="I791" s="77">
        <v>0</v>
      </c>
      <c r="J791" s="41">
        <f t="shared" si="605"/>
        <v>23483</v>
      </c>
      <c r="K791" s="42">
        <v>2477290</v>
      </c>
      <c r="L791" s="77">
        <v>8.6982300000000006</v>
      </c>
      <c r="M791" s="42">
        <v>0</v>
      </c>
      <c r="N791" s="77">
        <v>0</v>
      </c>
      <c r="O791" s="41">
        <f>ROUND((+K791*L791+M791*N791)/1000,0)</f>
        <v>21548</v>
      </c>
      <c r="P791" s="42">
        <v>2610541</v>
      </c>
      <c r="Q791" s="77">
        <v>8.6458600000000008</v>
      </c>
      <c r="R791" s="42">
        <v>0</v>
      </c>
      <c r="S791" s="77">
        <v>0</v>
      </c>
      <c r="T791" s="41">
        <f>ROUND((+P791*Q791+R791*S791)/1000,0)</f>
        <v>22570</v>
      </c>
      <c r="U791" s="42">
        <f t="shared" si="597"/>
        <v>67601</v>
      </c>
      <c r="V791" s="43" t="s">
        <v>37</v>
      </c>
      <c r="W791" s="44">
        <f t="shared" si="598"/>
        <v>67601</v>
      </c>
      <c r="X791" s="45">
        <f t="shared" si="599"/>
        <v>3.732319364764224E-3</v>
      </c>
      <c r="Y791" s="44">
        <f t="shared" si="600"/>
        <v>267</v>
      </c>
      <c r="Z791" s="45">
        <f t="shared" si="601"/>
        <v>1.8006474237928245E-2</v>
      </c>
      <c r="AA791" s="46">
        <f t="shared" si="602"/>
        <v>1.443793551963724E-2</v>
      </c>
      <c r="AB791" s="183">
        <f t="shared" si="604"/>
        <v>1.44</v>
      </c>
      <c r="AC791" s="36">
        <v>782</v>
      </c>
      <c r="AD791" s="47" t="e">
        <f>VLOOKUP(B791,#REF!,3,FALSE)</f>
        <v>#REF!</v>
      </c>
      <c r="AE791" s="2" t="e">
        <f t="shared" si="603"/>
        <v>#REF!</v>
      </c>
    </row>
    <row r="792" spans="1:31" x14ac:dyDescent="0.2">
      <c r="A792" s="25">
        <v>55</v>
      </c>
      <c r="B792" s="38" t="s">
        <v>1395</v>
      </c>
      <c r="C792" s="72" t="s">
        <v>1396</v>
      </c>
      <c r="D792" s="28">
        <v>121</v>
      </c>
      <c r="E792" s="69">
        <v>36342</v>
      </c>
      <c r="F792" s="42">
        <v>2576061</v>
      </c>
      <c r="G792" s="77">
        <v>9.2218300000000006</v>
      </c>
      <c r="H792" s="42">
        <v>194513</v>
      </c>
      <c r="I792" s="77">
        <v>3.0037500000000001</v>
      </c>
      <c r="J792" s="41">
        <f t="shared" si="605"/>
        <v>24340</v>
      </c>
      <c r="K792" s="42">
        <v>2444458</v>
      </c>
      <c r="L792" s="77">
        <v>9.4643099999999993</v>
      </c>
      <c r="M792" s="42">
        <v>222924</v>
      </c>
      <c r="N792" s="77">
        <v>3.0037500000000001</v>
      </c>
      <c r="O792" s="41">
        <f>ROUND((+K792*L792+M792*N792)/1000,0)</f>
        <v>23805</v>
      </c>
      <c r="P792" s="42">
        <v>2621903</v>
      </c>
      <c r="Q792" s="77">
        <v>9.2060700000000004</v>
      </c>
      <c r="R792" s="42">
        <v>231948</v>
      </c>
      <c r="S792" s="77">
        <v>3.0006699999999999</v>
      </c>
      <c r="T792" s="41">
        <f>ROUND((+P792*Q792+R792*S792)/1000,0)</f>
        <v>24833</v>
      </c>
      <c r="U792" s="42">
        <f t="shared" si="597"/>
        <v>72978</v>
      </c>
      <c r="V792" s="43" t="s">
        <v>37</v>
      </c>
      <c r="W792" s="44">
        <f t="shared" si="598"/>
        <v>72978</v>
      </c>
      <c r="X792" s="45">
        <f t="shared" si="599"/>
        <v>4.0291889558107651E-3</v>
      </c>
      <c r="Y792" s="44">
        <f t="shared" si="600"/>
        <v>121</v>
      </c>
      <c r="Z792" s="45">
        <f t="shared" si="601"/>
        <v>8.1602373887240363E-3</v>
      </c>
      <c r="AA792" s="46">
        <f t="shared" si="602"/>
        <v>7.1274752804957181E-3</v>
      </c>
      <c r="AB792" s="183">
        <f t="shared" si="604"/>
        <v>0.71</v>
      </c>
      <c r="AC792" s="36">
        <v>783</v>
      </c>
      <c r="AD792" s="47" t="e">
        <f>VLOOKUP(B792,#REF!,3,FALSE)</f>
        <v>#REF!</v>
      </c>
      <c r="AE792" s="2" t="e">
        <f t="shared" si="603"/>
        <v>#REF!</v>
      </c>
    </row>
    <row r="793" spans="1:31" x14ac:dyDescent="0.2">
      <c r="A793" s="25">
        <v>55</v>
      </c>
      <c r="B793" s="38" t="s">
        <v>1397</v>
      </c>
      <c r="C793" s="72" t="s">
        <v>1398</v>
      </c>
      <c r="D793" s="28">
        <v>146</v>
      </c>
      <c r="E793" s="69">
        <v>36342</v>
      </c>
      <c r="F793" s="42">
        <v>2771413</v>
      </c>
      <c r="G793" s="77">
        <v>8.0439100000000003</v>
      </c>
      <c r="H793" s="42">
        <v>0</v>
      </c>
      <c r="I793" s="77">
        <v>0</v>
      </c>
      <c r="J793" s="41">
        <f t="shared" si="605"/>
        <v>22293</v>
      </c>
      <c r="K793" s="42">
        <v>2861629</v>
      </c>
      <c r="L793" s="77">
        <v>8.0447199999999999</v>
      </c>
      <c r="M793" s="42">
        <v>0</v>
      </c>
      <c r="N793" s="77">
        <v>0</v>
      </c>
      <c r="O793" s="41">
        <f>ROUND((+K793*L793+M793*N793)/1000,0)</f>
        <v>23021</v>
      </c>
      <c r="P793" s="42">
        <v>2951008</v>
      </c>
      <c r="Q793" s="77">
        <v>8.0450499999999998</v>
      </c>
      <c r="R793" s="42">
        <v>0</v>
      </c>
      <c r="S793" s="77">
        <v>0</v>
      </c>
      <c r="T793" s="41">
        <f>ROUND((+P793*Q793+R793*S793)/1000,0)</f>
        <v>23741</v>
      </c>
      <c r="U793" s="42">
        <f t="shared" si="597"/>
        <v>69055</v>
      </c>
      <c r="V793" s="43" t="s">
        <v>37</v>
      </c>
      <c r="W793" s="44">
        <f t="shared" si="598"/>
        <v>69055</v>
      </c>
      <c r="X793" s="45">
        <f t="shared" si="599"/>
        <v>3.812596170674894E-3</v>
      </c>
      <c r="Y793" s="44">
        <f t="shared" si="600"/>
        <v>146</v>
      </c>
      <c r="Z793" s="45">
        <f t="shared" si="601"/>
        <v>9.8462368492042082E-3</v>
      </c>
      <c r="AA793" s="46">
        <f t="shared" si="602"/>
        <v>8.3378266795718792E-3</v>
      </c>
      <c r="AB793" s="183">
        <f t="shared" si="604"/>
        <v>0.83</v>
      </c>
      <c r="AC793" s="36">
        <v>784</v>
      </c>
      <c r="AD793" s="47" t="e">
        <f>VLOOKUP(B793,#REF!,3,FALSE)</f>
        <v>#REF!</v>
      </c>
      <c r="AE793" s="2" t="e">
        <f t="shared" si="603"/>
        <v>#REF!</v>
      </c>
    </row>
    <row r="794" spans="1:31" x14ac:dyDescent="0.2">
      <c r="A794" s="25">
        <v>55</v>
      </c>
      <c r="B794" s="38" t="s">
        <v>1399</v>
      </c>
      <c r="C794" s="39" t="s">
        <v>51</v>
      </c>
      <c r="D794" s="28">
        <v>5207</v>
      </c>
      <c r="E794" s="69">
        <v>36342</v>
      </c>
      <c r="F794" s="30"/>
      <c r="G794" s="77"/>
      <c r="H794" s="42"/>
      <c r="I794" s="77"/>
      <c r="J794" s="42">
        <v>3421815</v>
      </c>
      <c r="K794" s="42"/>
      <c r="L794" s="77"/>
      <c r="M794" s="42"/>
      <c r="N794" s="77"/>
      <c r="O794" s="42">
        <v>3960565</v>
      </c>
      <c r="P794" s="42"/>
      <c r="Q794" s="77"/>
      <c r="R794" s="42"/>
      <c r="S794" s="77"/>
      <c r="T794" s="42">
        <v>4386962</v>
      </c>
      <c r="U794" s="42">
        <f t="shared" si="597"/>
        <v>11769342</v>
      </c>
      <c r="V794" s="43" t="s">
        <v>37</v>
      </c>
      <c r="W794" s="44">
        <f t="shared" si="598"/>
        <v>11769342</v>
      </c>
      <c r="X794" s="45">
        <f t="shared" si="599"/>
        <v>0.64979723757241614</v>
      </c>
      <c r="Y794" s="44">
        <f t="shared" si="600"/>
        <v>5207</v>
      </c>
      <c r="Z794" s="45">
        <f t="shared" si="601"/>
        <v>0.35115996762881035</v>
      </c>
      <c r="AA794" s="46">
        <f t="shared" si="602"/>
        <v>0.42581928511471179</v>
      </c>
      <c r="AB794" s="183">
        <f t="shared" si="604"/>
        <v>42.58</v>
      </c>
      <c r="AC794" s="36">
        <v>785</v>
      </c>
      <c r="AD794" s="47" t="e">
        <f>VLOOKUP(B794,#REF!,3,FALSE)</f>
        <v>#REF!</v>
      </c>
      <c r="AE794" s="2" t="e">
        <f t="shared" si="603"/>
        <v>#REF!</v>
      </c>
    </row>
    <row r="795" spans="1:31" x14ac:dyDescent="0.2">
      <c r="A795" s="25">
        <v>55</v>
      </c>
      <c r="B795" s="51" t="s">
        <v>1400</v>
      </c>
      <c r="C795" s="52" t="s">
        <v>1401</v>
      </c>
      <c r="D795" s="71">
        <f>SUBTOTAL(9,D781:D794)</f>
        <v>14828</v>
      </c>
      <c r="E795" s="69"/>
      <c r="F795" s="55"/>
      <c r="G795" s="56"/>
      <c r="H795" s="55"/>
      <c r="I795" s="56"/>
      <c r="J795" s="57">
        <f>SUBTOTAL(9,J781:J794)</f>
        <v>5442363.0627199998</v>
      </c>
      <c r="K795" s="58"/>
      <c r="L795" s="59"/>
      <c r="M795" s="58"/>
      <c r="N795" s="59"/>
      <c r="O795" s="57">
        <f>SUBTOTAL(9,O781:O794)</f>
        <v>6059632.7775999997</v>
      </c>
      <c r="P795" s="57"/>
      <c r="Q795" s="60"/>
      <c r="R795" s="57"/>
      <c r="S795" s="60"/>
      <c r="T795" s="57">
        <f>SUBTOTAL(9,T781:T794)</f>
        <v>6610334.4184600003</v>
      </c>
      <c r="U795" s="57">
        <f>SUBTOTAL(9,U781:U794)</f>
        <v>18112330</v>
      </c>
      <c r="V795" s="43"/>
      <c r="W795" s="61">
        <f t="shared" ref="W795:AB795" si="608">SUBTOTAL(9,W781:W794)</f>
        <v>18112330</v>
      </c>
      <c r="X795" s="62">
        <f t="shared" si="608"/>
        <v>1</v>
      </c>
      <c r="Y795" s="61">
        <f t="shared" si="608"/>
        <v>14828</v>
      </c>
      <c r="Z795" s="62">
        <f t="shared" si="608"/>
        <v>1</v>
      </c>
      <c r="AA795" s="63">
        <f t="shared" si="608"/>
        <v>1</v>
      </c>
      <c r="AB795" s="64">
        <f t="shared" si="608"/>
        <v>100</v>
      </c>
      <c r="AC795" s="36">
        <v>786</v>
      </c>
      <c r="AD795" s="47" t="e">
        <f>VLOOKUP(B795,#REF!,3,FALSE)</f>
        <v>#REF!</v>
      </c>
      <c r="AE795" s="2" t="e">
        <f t="shared" si="603"/>
        <v>#REF!</v>
      </c>
    </row>
    <row r="796" spans="1:31" ht="13.5" thickBot="1" x14ac:dyDescent="0.25">
      <c r="A796" s="25">
        <v>55</v>
      </c>
      <c r="B796" s="51"/>
      <c r="C796" s="52"/>
      <c r="D796" s="53" t="s">
        <v>54</v>
      </c>
      <c r="E796" s="54">
        <f>COUNTIF(E781:E794,"&gt;0.0")</f>
        <v>14</v>
      </c>
      <c r="F796" s="55"/>
      <c r="G796" s="56"/>
      <c r="H796" s="55"/>
      <c r="I796" s="56"/>
      <c r="J796" s="57"/>
      <c r="K796" s="58"/>
      <c r="L796" s="59"/>
      <c r="M796" s="58"/>
      <c r="N796" s="59"/>
      <c r="O796" s="57"/>
      <c r="P796" s="57"/>
      <c r="Q796" s="60"/>
      <c r="R796" s="57"/>
      <c r="S796" s="60"/>
      <c r="T796" s="57"/>
      <c r="U796" s="42"/>
      <c r="V796" s="43"/>
      <c r="W796" s="44"/>
      <c r="X796" s="45"/>
      <c r="Y796" s="44"/>
      <c r="Z796" s="45"/>
      <c r="AA796" s="46"/>
      <c r="AB796" s="183"/>
      <c r="AC796" s="36">
        <v>787</v>
      </c>
      <c r="AD796" s="47"/>
    </row>
    <row r="797" spans="1:31" ht="15.75" thickBot="1" x14ac:dyDescent="0.3">
      <c r="A797" s="25">
        <v>56</v>
      </c>
      <c r="B797" s="78" t="s">
        <v>1402</v>
      </c>
      <c r="C797" s="72"/>
      <c r="D797" s="28"/>
      <c r="E797" s="69"/>
      <c r="F797" s="42"/>
      <c r="G797" s="77"/>
      <c r="H797" s="42"/>
      <c r="I797" s="77"/>
      <c r="J797" s="42"/>
      <c r="K797" s="42"/>
      <c r="L797" s="77"/>
      <c r="M797" s="42"/>
      <c r="N797" s="77"/>
      <c r="O797" s="42"/>
      <c r="P797" s="42"/>
      <c r="Q797" s="77"/>
      <c r="R797" s="42"/>
      <c r="S797" s="77"/>
      <c r="T797" s="42"/>
      <c r="U797" s="42"/>
      <c r="V797" s="43"/>
      <c r="W797" s="33"/>
      <c r="X797" s="34"/>
      <c r="Y797" s="33"/>
      <c r="Z797" s="34"/>
      <c r="AA797" s="35"/>
      <c r="AB797" s="184">
        <v>100</v>
      </c>
      <c r="AC797" s="36">
        <v>788</v>
      </c>
      <c r="AD797" s="47"/>
    </row>
    <row r="798" spans="1:31" x14ac:dyDescent="0.2">
      <c r="A798" s="25">
        <v>56</v>
      </c>
      <c r="B798" s="38" t="s">
        <v>1403</v>
      </c>
      <c r="C798" s="50" t="s">
        <v>1404</v>
      </c>
      <c r="D798" s="82">
        <v>10270</v>
      </c>
      <c r="E798" s="69">
        <v>33512</v>
      </c>
      <c r="F798" s="42">
        <v>261757217</v>
      </c>
      <c r="G798" s="77">
        <v>10.43562</v>
      </c>
      <c r="H798" s="42">
        <v>754170</v>
      </c>
      <c r="I798" s="77">
        <v>2.44835</v>
      </c>
      <c r="J798" s="41">
        <f t="shared" ref="J798:J805" si="609">ROUND((+F798*G798+H798*I798)/1000,0)</f>
        <v>2733445</v>
      </c>
      <c r="K798" s="42">
        <v>251544502</v>
      </c>
      <c r="L798" s="77">
        <v>11.45959</v>
      </c>
      <c r="M798" s="42">
        <v>918004</v>
      </c>
      <c r="N798" s="77">
        <v>3</v>
      </c>
      <c r="O798" s="41">
        <f t="shared" ref="O798:O805" si="610">ROUND((+K798*L798+M798*N798)/1000,0)</f>
        <v>2885351</v>
      </c>
      <c r="P798" s="42">
        <v>267898742</v>
      </c>
      <c r="Q798" s="77">
        <v>12.01609</v>
      </c>
      <c r="R798" s="42">
        <v>838887</v>
      </c>
      <c r="S798" s="77">
        <v>3</v>
      </c>
      <c r="T798" s="41">
        <f t="shared" ref="T798:T805" si="611">ROUND((+P798*Q798+R798*S798)/1000,0)</f>
        <v>3221612</v>
      </c>
      <c r="U798" s="42">
        <f t="shared" ref="U798:U806" si="612">ROUND(+T798+O798+J798,0)</f>
        <v>8840408</v>
      </c>
      <c r="V798" s="43" t="s">
        <v>37</v>
      </c>
      <c r="W798" s="44">
        <f t="shared" ref="W798:W806" si="613">IF(V798="yes",U798,"")</f>
        <v>8840408</v>
      </c>
      <c r="X798" s="45">
        <f t="shared" ref="X798:X806" si="614">IF(V798="yes",W798/W$807,0)</f>
        <v>0.22781551649965348</v>
      </c>
      <c r="Y798" s="44">
        <f t="shared" ref="Y798:Y806" si="615">IF(V798="yes",D798,"")</f>
        <v>10270</v>
      </c>
      <c r="Z798" s="45">
        <f t="shared" ref="Z798:Z806" si="616">IF(V798="yes",Y798/Y$807,0)</f>
        <v>0.30606466994486664</v>
      </c>
      <c r="AA798" s="46">
        <f t="shared" ref="AA798:AA806" si="617">(X798*0.25+Z798*0.75)</f>
        <v>0.28650238158356334</v>
      </c>
      <c r="AB798" s="183">
        <f>ROUND(+AA798*$AB$797,3)</f>
        <v>28.65</v>
      </c>
      <c r="AC798" s="36">
        <v>789</v>
      </c>
      <c r="AD798" s="47" t="e">
        <f>VLOOKUP(B798,#REF!,3,FALSE)</f>
        <v>#REF!</v>
      </c>
      <c r="AE798" s="2" t="e">
        <f t="shared" ref="AE798:AE807" si="618">EXACT(D798,AD798)</f>
        <v>#REF!</v>
      </c>
    </row>
    <row r="799" spans="1:31" x14ac:dyDescent="0.2">
      <c r="A799" s="25">
        <v>56</v>
      </c>
      <c r="B799" s="38" t="s">
        <v>1405</v>
      </c>
      <c r="C799" s="72" t="s">
        <v>1406</v>
      </c>
      <c r="D799" s="49">
        <v>9900</v>
      </c>
      <c r="E799" s="69">
        <v>33512</v>
      </c>
      <c r="F799" s="42">
        <v>250365905</v>
      </c>
      <c r="G799" s="77">
        <v>12.865690000000001</v>
      </c>
      <c r="H799" s="42">
        <v>645272</v>
      </c>
      <c r="I799" s="77">
        <v>2.9987300000000001</v>
      </c>
      <c r="J799" s="41">
        <f t="shared" si="609"/>
        <v>3223065</v>
      </c>
      <c r="K799" s="42">
        <v>264141905</v>
      </c>
      <c r="L799" s="77">
        <v>13.40273</v>
      </c>
      <c r="M799" s="42">
        <v>673864</v>
      </c>
      <c r="N799" s="77">
        <v>3.0037500000000001</v>
      </c>
      <c r="O799" s="41">
        <f t="shared" si="610"/>
        <v>3542247</v>
      </c>
      <c r="P799" s="42">
        <v>266831473</v>
      </c>
      <c r="Q799" s="77">
        <v>12.56775</v>
      </c>
      <c r="R799" s="42">
        <v>647763</v>
      </c>
      <c r="S799" s="77">
        <v>2.9964599999999999</v>
      </c>
      <c r="T799" s="41">
        <f t="shared" si="611"/>
        <v>3355412</v>
      </c>
      <c r="U799" s="42">
        <f t="shared" si="612"/>
        <v>10120724</v>
      </c>
      <c r="V799" s="43" t="s">
        <v>37</v>
      </c>
      <c r="W799" s="44">
        <f t="shared" si="613"/>
        <v>10120724</v>
      </c>
      <c r="X799" s="45">
        <f t="shared" si="614"/>
        <v>0.26080899947269842</v>
      </c>
      <c r="Y799" s="44">
        <f t="shared" si="615"/>
        <v>9900</v>
      </c>
      <c r="Z799" s="45">
        <f t="shared" si="616"/>
        <v>0.29503799731783636</v>
      </c>
      <c r="AA799" s="46">
        <f t="shared" si="617"/>
        <v>0.28648074785655187</v>
      </c>
      <c r="AB799" s="183">
        <f t="shared" ref="AB799:AB806" si="619">ROUND(+AA799*$AB$797,3)</f>
        <v>28.648</v>
      </c>
      <c r="AC799" s="36">
        <v>790</v>
      </c>
      <c r="AD799" s="47" t="e">
        <f>VLOOKUP(B799,#REF!,3,FALSE)</f>
        <v>#REF!</v>
      </c>
      <c r="AE799" s="2" t="e">
        <f t="shared" si="618"/>
        <v>#REF!</v>
      </c>
    </row>
    <row r="800" spans="1:31" x14ac:dyDescent="0.2">
      <c r="A800" s="25">
        <v>56</v>
      </c>
      <c r="B800" s="38" t="s">
        <v>1407</v>
      </c>
      <c r="C800" s="72" t="s">
        <v>1408</v>
      </c>
      <c r="D800" s="28">
        <v>885</v>
      </c>
      <c r="E800" s="69">
        <v>34700</v>
      </c>
      <c r="F800" s="42">
        <v>11790011</v>
      </c>
      <c r="G800" s="77">
        <v>8.8250100000000007</v>
      </c>
      <c r="H800" s="42">
        <v>135406</v>
      </c>
      <c r="I800" s="77">
        <v>3.0037500000000001</v>
      </c>
      <c r="J800" s="41">
        <f t="shared" si="609"/>
        <v>104454</v>
      </c>
      <c r="K800" s="42">
        <v>11913642</v>
      </c>
      <c r="L800" s="77">
        <v>8.7822300000000002</v>
      </c>
      <c r="M800" s="42">
        <v>150040</v>
      </c>
      <c r="N800" s="77">
        <v>2.9992000000000001</v>
      </c>
      <c r="O800" s="41">
        <f t="shared" si="610"/>
        <v>105078</v>
      </c>
      <c r="P800" s="42">
        <v>12641337</v>
      </c>
      <c r="Q800" s="77">
        <v>8.4782700000000002</v>
      </c>
      <c r="R800" s="42">
        <v>154967</v>
      </c>
      <c r="S800" s="77">
        <v>3.0037500000000001</v>
      </c>
      <c r="T800" s="41">
        <f t="shared" si="611"/>
        <v>107642</v>
      </c>
      <c r="U800" s="42">
        <f t="shared" si="612"/>
        <v>317174</v>
      </c>
      <c r="V800" s="43" t="s">
        <v>37</v>
      </c>
      <c r="W800" s="44">
        <f t="shared" si="613"/>
        <v>317174</v>
      </c>
      <c r="X800" s="45">
        <f t="shared" si="614"/>
        <v>8.1735094839809532E-3</v>
      </c>
      <c r="Y800" s="44">
        <f t="shared" si="615"/>
        <v>885</v>
      </c>
      <c r="Z800" s="45">
        <f t="shared" si="616"/>
        <v>2.637460885113992E-2</v>
      </c>
      <c r="AA800" s="46">
        <f t="shared" si="617"/>
        <v>2.1824334009350178E-2</v>
      </c>
      <c r="AB800" s="183">
        <f t="shared" si="619"/>
        <v>2.1819999999999999</v>
      </c>
      <c r="AC800" s="36">
        <v>791</v>
      </c>
      <c r="AD800" s="47" t="e">
        <f>VLOOKUP(B800,#REF!,3,FALSE)</f>
        <v>#REF!</v>
      </c>
      <c r="AE800" s="2" t="e">
        <f t="shared" si="618"/>
        <v>#REF!</v>
      </c>
    </row>
    <row r="801" spans="1:51" x14ac:dyDescent="0.2">
      <c r="A801" s="25">
        <v>56</v>
      </c>
      <c r="B801" s="38" t="s">
        <v>1409</v>
      </c>
      <c r="C801" s="72" t="s">
        <v>1410</v>
      </c>
      <c r="D801" s="28">
        <v>738</v>
      </c>
      <c r="E801" s="69">
        <v>33512</v>
      </c>
      <c r="F801" s="42">
        <v>9785531</v>
      </c>
      <c r="G801" s="77">
        <v>8.1</v>
      </c>
      <c r="H801" s="42">
        <v>168076</v>
      </c>
      <c r="I801" s="77">
        <v>0</v>
      </c>
      <c r="J801" s="41">
        <f t="shared" si="609"/>
        <v>79263</v>
      </c>
      <c r="K801" s="42">
        <v>9703684</v>
      </c>
      <c r="L801" s="77">
        <v>8.1</v>
      </c>
      <c r="M801" s="42">
        <v>191108</v>
      </c>
      <c r="N801" s="77">
        <v>0</v>
      </c>
      <c r="O801" s="41">
        <f t="shared" si="610"/>
        <v>78600</v>
      </c>
      <c r="P801" s="42">
        <v>10569161</v>
      </c>
      <c r="Q801" s="77">
        <v>8.1</v>
      </c>
      <c r="R801" s="42">
        <v>196948</v>
      </c>
      <c r="S801" s="77">
        <v>0</v>
      </c>
      <c r="T801" s="41">
        <f t="shared" si="611"/>
        <v>85610</v>
      </c>
      <c r="U801" s="42">
        <f t="shared" si="612"/>
        <v>243473</v>
      </c>
      <c r="V801" s="43" t="s">
        <v>37</v>
      </c>
      <c r="W801" s="44">
        <f t="shared" si="613"/>
        <v>243473</v>
      </c>
      <c r="X801" s="45">
        <f t="shared" si="614"/>
        <v>6.2742497007740065E-3</v>
      </c>
      <c r="Y801" s="44">
        <f t="shared" si="615"/>
        <v>738</v>
      </c>
      <c r="Z801" s="45">
        <f t="shared" si="616"/>
        <v>2.1993741618238711E-2</v>
      </c>
      <c r="AA801" s="46">
        <f t="shared" si="617"/>
        <v>1.8063868638872535E-2</v>
      </c>
      <c r="AB801" s="183">
        <f t="shared" si="619"/>
        <v>1.806</v>
      </c>
      <c r="AC801" s="36">
        <v>792</v>
      </c>
      <c r="AD801" s="47" t="e">
        <f>VLOOKUP(B801,#REF!,3,FALSE)</f>
        <v>#REF!</v>
      </c>
      <c r="AE801" s="2" t="e">
        <f t="shared" si="618"/>
        <v>#REF!</v>
      </c>
    </row>
    <row r="802" spans="1:51" x14ac:dyDescent="0.2">
      <c r="A802" s="25">
        <v>56</v>
      </c>
      <c r="B802" s="38" t="s">
        <v>1411</v>
      </c>
      <c r="C802" s="72" t="s">
        <v>1412</v>
      </c>
      <c r="D802" s="28">
        <v>921</v>
      </c>
      <c r="E802" s="69">
        <v>34700</v>
      </c>
      <c r="F802" s="42">
        <v>12604892</v>
      </c>
      <c r="G802" s="77">
        <v>7.4657400000000003</v>
      </c>
      <c r="H802" s="42">
        <v>17537</v>
      </c>
      <c r="I802" s="77">
        <v>0</v>
      </c>
      <c r="J802" s="41">
        <f t="shared" si="609"/>
        <v>94105</v>
      </c>
      <c r="K802" s="42">
        <v>12496470</v>
      </c>
      <c r="L802" s="77">
        <v>7.4514500000000004</v>
      </c>
      <c r="M802" s="42">
        <v>20160</v>
      </c>
      <c r="N802" s="77">
        <v>0</v>
      </c>
      <c r="O802" s="41">
        <f t="shared" si="610"/>
        <v>93117</v>
      </c>
      <c r="P802" s="42">
        <v>13525985</v>
      </c>
      <c r="Q802" s="77">
        <v>7.3507300000000004</v>
      </c>
      <c r="R802" s="42">
        <v>20916</v>
      </c>
      <c r="S802" s="77">
        <v>0</v>
      </c>
      <c r="T802" s="41">
        <f t="shared" si="611"/>
        <v>99426</v>
      </c>
      <c r="U802" s="42">
        <f t="shared" si="612"/>
        <v>286648</v>
      </c>
      <c r="V802" s="43" t="s">
        <v>37</v>
      </c>
      <c r="W802" s="44">
        <f t="shared" si="613"/>
        <v>286648</v>
      </c>
      <c r="X802" s="45">
        <f t="shared" si="614"/>
        <v>7.3868606713166033E-3</v>
      </c>
      <c r="Y802" s="44">
        <f t="shared" si="615"/>
        <v>921</v>
      </c>
      <c r="Z802" s="45">
        <f t="shared" si="616"/>
        <v>2.7447474295932053E-2</v>
      </c>
      <c r="AA802" s="46">
        <f t="shared" si="617"/>
        <v>2.2432320889778191E-2</v>
      </c>
      <c r="AB802" s="183">
        <f t="shared" si="619"/>
        <v>2.2429999999999999</v>
      </c>
      <c r="AC802" s="36">
        <v>793</v>
      </c>
      <c r="AD802" s="47" t="e">
        <f>VLOOKUP(B802,#REF!,3,FALSE)</f>
        <v>#REF!</v>
      </c>
      <c r="AE802" s="2" t="e">
        <f t="shared" si="618"/>
        <v>#REF!</v>
      </c>
    </row>
    <row r="803" spans="1:51" x14ac:dyDescent="0.2">
      <c r="A803" s="25">
        <v>56</v>
      </c>
      <c r="B803" s="38" t="s">
        <v>1413</v>
      </c>
      <c r="C803" s="72" t="s">
        <v>1414</v>
      </c>
      <c r="D803" s="28">
        <v>131</v>
      </c>
      <c r="E803" s="69">
        <v>33512</v>
      </c>
      <c r="F803" s="42">
        <v>1012728</v>
      </c>
      <c r="G803" s="77">
        <v>3.9359000000000002</v>
      </c>
      <c r="H803" s="42">
        <v>299</v>
      </c>
      <c r="I803" s="77">
        <v>0</v>
      </c>
      <c r="J803" s="41">
        <f t="shared" si="609"/>
        <v>3986</v>
      </c>
      <c r="K803" s="42">
        <v>1030769</v>
      </c>
      <c r="L803" s="77">
        <v>4.8371599999999999</v>
      </c>
      <c r="M803" s="42">
        <v>0</v>
      </c>
      <c r="N803" s="77">
        <v>0</v>
      </c>
      <c r="O803" s="41">
        <f t="shared" si="610"/>
        <v>4986</v>
      </c>
      <c r="P803" s="42">
        <v>1067657</v>
      </c>
      <c r="Q803" s="77">
        <v>4.6700299999999997</v>
      </c>
      <c r="R803" s="42">
        <v>0</v>
      </c>
      <c r="S803" s="77">
        <v>0</v>
      </c>
      <c r="T803" s="41">
        <f t="shared" si="611"/>
        <v>4986</v>
      </c>
      <c r="U803" s="42">
        <f t="shared" si="612"/>
        <v>13958</v>
      </c>
      <c r="V803" s="43" t="s">
        <v>37</v>
      </c>
      <c r="W803" s="44">
        <f t="shared" si="613"/>
        <v>13958</v>
      </c>
      <c r="X803" s="45">
        <f t="shared" si="614"/>
        <v>3.5969482169851926E-4</v>
      </c>
      <c r="Y803" s="44">
        <f t="shared" si="615"/>
        <v>131</v>
      </c>
      <c r="Z803" s="45">
        <f t="shared" si="616"/>
        <v>3.9040381463269261E-3</v>
      </c>
      <c r="AA803" s="46">
        <f t="shared" si="617"/>
        <v>3.0179523151698242E-3</v>
      </c>
      <c r="AB803" s="183">
        <f t="shared" si="619"/>
        <v>0.30199999999999999</v>
      </c>
      <c r="AC803" s="36">
        <v>794</v>
      </c>
      <c r="AD803" s="47" t="e">
        <f>VLOOKUP(B803,#REF!,3,FALSE)</f>
        <v>#REF!</v>
      </c>
      <c r="AE803" s="2" t="e">
        <f t="shared" si="618"/>
        <v>#REF!</v>
      </c>
    </row>
    <row r="804" spans="1:51" x14ac:dyDescent="0.2">
      <c r="A804" s="25">
        <v>56</v>
      </c>
      <c r="B804" s="38" t="s">
        <v>1415</v>
      </c>
      <c r="C804" s="72" t="s">
        <v>1416</v>
      </c>
      <c r="D804" s="28">
        <v>109</v>
      </c>
      <c r="E804" s="69">
        <v>33970</v>
      </c>
      <c r="F804" s="42">
        <v>2082008</v>
      </c>
      <c r="G804" s="77">
        <v>6.2833500000000004</v>
      </c>
      <c r="H804" s="42">
        <v>115802</v>
      </c>
      <c r="I804" s="77">
        <v>0</v>
      </c>
      <c r="J804" s="41">
        <f t="shared" si="609"/>
        <v>13082</v>
      </c>
      <c r="K804" s="42">
        <v>2131043</v>
      </c>
      <c r="L804" s="77">
        <v>7.6108099999999999</v>
      </c>
      <c r="M804" s="42">
        <v>129022</v>
      </c>
      <c r="N804" s="77">
        <v>0</v>
      </c>
      <c r="O804" s="41">
        <f t="shared" si="610"/>
        <v>16219</v>
      </c>
      <c r="P804" s="42">
        <v>2296376</v>
      </c>
      <c r="Q804" s="77">
        <v>8.3635999999999999</v>
      </c>
      <c r="R804" s="42">
        <v>134247</v>
      </c>
      <c r="S804" s="77">
        <v>0</v>
      </c>
      <c r="T804" s="41">
        <f t="shared" si="611"/>
        <v>19206</v>
      </c>
      <c r="U804" s="42">
        <f t="shared" si="612"/>
        <v>48507</v>
      </c>
      <c r="V804" s="43" t="s">
        <v>37</v>
      </c>
      <c r="W804" s="44">
        <f t="shared" si="613"/>
        <v>48507</v>
      </c>
      <c r="X804" s="45">
        <f t="shared" si="614"/>
        <v>1.2500155263024842E-3</v>
      </c>
      <c r="Y804" s="44">
        <f t="shared" si="615"/>
        <v>109</v>
      </c>
      <c r="Z804" s="45">
        <f t="shared" si="616"/>
        <v>3.2483981522872895E-3</v>
      </c>
      <c r="AA804" s="46">
        <f t="shared" si="617"/>
        <v>2.7488024957910881E-3</v>
      </c>
      <c r="AB804" s="183">
        <f t="shared" si="619"/>
        <v>0.27500000000000002</v>
      </c>
      <c r="AC804" s="36">
        <v>795</v>
      </c>
      <c r="AD804" s="47" t="e">
        <f>VLOOKUP(B804,#REF!,3,FALSE)</f>
        <v>#REF!</v>
      </c>
      <c r="AE804" s="2" t="e">
        <f t="shared" si="618"/>
        <v>#REF!</v>
      </c>
    </row>
    <row r="805" spans="1:51" x14ac:dyDescent="0.2">
      <c r="A805" s="25">
        <v>56</v>
      </c>
      <c r="B805" s="38" t="s">
        <v>1417</v>
      </c>
      <c r="C805" s="72" t="s">
        <v>1418</v>
      </c>
      <c r="D805" s="28">
        <v>141</v>
      </c>
      <c r="E805" s="69">
        <v>34700</v>
      </c>
      <c r="F805" s="42">
        <v>4422778</v>
      </c>
      <c r="G805" s="77">
        <v>8.8260100000000001</v>
      </c>
      <c r="H805" s="42">
        <v>78124</v>
      </c>
      <c r="I805" s="77">
        <v>0</v>
      </c>
      <c r="J805" s="41">
        <f t="shared" si="609"/>
        <v>39035</v>
      </c>
      <c r="K805" s="42">
        <v>4247428</v>
      </c>
      <c r="L805" s="77">
        <v>8.9240200000000005</v>
      </c>
      <c r="M805" s="42">
        <v>86689</v>
      </c>
      <c r="N805" s="77">
        <v>0</v>
      </c>
      <c r="O805" s="41">
        <f t="shared" si="610"/>
        <v>37904</v>
      </c>
      <c r="P805" s="42">
        <v>4672536</v>
      </c>
      <c r="Q805" s="77">
        <v>8.7634500000000006</v>
      </c>
      <c r="R805" s="42">
        <v>90201</v>
      </c>
      <c r="S805" s="77">
        <v>0</v>
      </c>
      <c r="T805" s="41">
        <f t="shared" si="611"/>
        <v>40948</v>
      </c>
      <c r="U805" s="42">
        <f t="shared" si="612"/>
        <v>117887</v>
      </c>
      <c r="V805" s="43" t="s">
        <v>37</v>
      </c>
      <c r="W805" s="44">
        <f t="shared" si="613"/>
        <v>117887</v>
      </c>
      <c r="X805" s="45">
        <f t="shared" si="614"/>
        <v>3.0379240181668821E-3</v>
      </c>
      <c r="Y805" s="44">
        <f t="shared" si="615"/>
        <v>141</v>
      </c>
      <c r="Z805" s="45">
        <f t="shared" si="616"/>
        <v>4.2020563254358519E-3</v>
      </c>
      <c r="AA805" s="46">
        <f t="shared" si="617"/>
        <v>3.9110232486186097E-3</v>
      </c>
      <c r="AB805" s="183">
        <f t="shared" si="619"/>
        <v>0.39100000000000001</v>
      </c>
      <c r="AC805" s="36">
        <v>796</v>
      </c>
      <c r="AD805" s="47" t="e">
        <f>VLOOKUP(B805,#REF!,3,FALSE)</f>
        <v>#REF!</v>
      </c>
      <c r="AE805" s="2" t="e">
        <f t="shared" si="618"/>
        <v>#REF!</v>
      </c>
    </row>
    <row r="806" spans="1:51" x14ac:dyDescent="0.2">
      <c r="A806" s="25">
        <v>56</v>
      </c>
      <c r="B806" s="38" t="s">
        <v>1419</v>
      </c>
      <c r="C806" s="39" t="s">
        <v>51</v>
      </c>
      <c r="D806" s="28">
        <v>10460</v>
      </c>
      <c r="E806" s="69">
        <v>34700</v>
      </c>
      <c r="F806" s="30"/>
      <c r="G806" s="77"/>
      <c r="H806" s="42"/>
      <c r="I806" s="77"/>
      <c r="J806" s="42">
        <v>6285226</v>
      </c>
      <c r="K806" s="42"/>
      <c r="L806" s="77"/>
      <c r="M806" s="42"/>
      <c r="N806" s="77"/>
      <c r="O806" s="42">
        <v>6196461</v>
      </c>
      <c r="P806" s="42"/>
      <c r="Q806" s="77"/>
      <c r="R806" s="42"/>
      <c r="S806" s="77"/>
      <c r="T806" s="42">
        <v>6334652</v>
      </c>
      <c r="U806" s="42">
        <f t="shared" si="612"/>
        <v>18816339</v>
      </c>
      <c r="V806" s="43" t="s">
        <v>37</v>
      </c>
      <c r="W806" s="44">
        <f t="shared" si="613"/>
        <v>18816339</v>
      </c>
      <c r="X806" s="45">
        <f t="shared" si="614"/>
        <v>0.48489322980540867</v>
      </c>
      <c r="Y806" s="44">
        <f t="shared" si="615"/>
        <v>10460</v>
      </c>
      <c r="Z806" s="45">
        <f t="shared" si="616"/>
        <v>0.31172701534793623</v>
      </c>
      <c r="AA806" s="46">
        <f t="shared" si="617"/>
        <v>0.35501856896230433</v>
      </c>
      <c r="AB806" s="183">
        <f t="shared" si="619"/>
        <v>35.502000000000002</v>
      </c>
      <c r="AC806" s="36">
        <v>797</v>
      </c>
      <c r="AD806" s="47" t="e">
        <f>VLOOKUP(B806,#REF!,3,FALSE)</f>
        <v>#REF!</v>
      </c>
      <c r="AE806" s="2" t="e">
        <f t="shared" si="618"/>
        <v>#REF!</v>
      </c>
    </row>
    <row r="807" spans="1:51" x14ac:dyDescent="0.2">
      <c r="A807" s="25">
        <v>56</v>
      </c>
      <c r="B807" s="51" t="s">
        <v>1420</v>
      </c>
      <c r="C807" s="52" t="s">
        <v>1421</v>
      </c>
      <c r="D807" s="53">
        <f>SUBTOTAL(9,D798:D806)</f>
        <v>33555</v>
      </c>
      <c r="E807" s="69"/>
      <c r="F807" s="55"/>
      <c r="G807" s="56"/>
      <c r="H807" s="55"/>
      <c r="I807" s="56"/>
      <c r="J807" s="57">
        <f>SUBTOTAL(9,J798:J806)</f>
        <v>12575661</v>
      </c>
      <c r="K807" s="58"/>
      <c r="L807" s="59"/>
      <c r="M807" s="58"/>
      <c r="N807" s="59"/>
      <c r="O807" s="57">
        <f>SUBTOTAL(9,O798:O806)</f>
        <v>12959963</v>
      </c>
      <c r="P807" s="57"/>
      <c r="Q807" s="60"/>
      <c r="R807" s="57"/>
      <c r="S807" s="60"/>
      <c r="T807" s="57">
        <f>SUBTOTAL(9,T798:T806)</f>
        <v>13269494</v>
      </c>
      <c r="U807" s="57">
        <f>SUBTOTAL(9,U798:U806)</f>
        <v>38805118</v>
      </c>
      <c r="V807" s="43"/>
      <c r="W807" s="61">
        <f t="shared" ref="W807:AB807" si="620">SUBTOTAL(9,W798:W806)</f>
        <v>38805118</v>
      </c>
      <c r="X807" s="62">
        <f t="shared" si="620"/>
        <v>1</v>
      </c>
      <c r="Y807" s="61">
        <f t="shared" si="620"/>
        <v>33555</v>
      </c>
      <c r="Z807" s="62">
        <f t="shared" si="620"/>
        <v>1</v>
      </c>
      <c r="AA807" s="63">
        <f t="shared" si="620"/>
        <v>0.99999999999999989</v>
      </c>
      <c r="AB807" s="64">
        <f t="shared" si="620"/>
        <v>99.999000000000024</v>
      </c>
      <c r="AC807" s="36">
        <v>798</v>
      </c>
      <c r="AD807" s="47" t="e">
        <f>VLOOKUP(B807,#REF!,3,FALSE)</f>
        <v>#REF!</v>
      </c>
      <c r="AE807" s="2" t="e">
        <f t="shared" si="618"/>
        <v>#REF!</v>
      </c>
    </row>
    <row r="808" spans="1:51" ht="13.5" thickBot="1" x14ac:dyDescent="0.25">
      <c r="A808" s="25">
        <v>56</v>
      </c>
      <c r="B808" s="51"/>
      <c r="C808" s="52"/>
      <c r="D808" s="53" t="s">
        <v>54</v>
      </c>
      <c r="E808" s="54">
        <f>COUNTIF(E798:E806,"&gt;0.0")</f>
        <v>9</v>
      </c>
      <c r="F808" s="55"/>
      <c r="G808" s="55"/>
      <c r="H808" s="55"/>
      <c r="I808" s="55"/>
      <c r="J808" s="55"/>
      <c r="K808" s="58"/>
      <c r="L808" s="59"/>
      <c r="M808" s="161"/>
      <c r="N808" s="59"/>
      <c r="O808" s="57"/>
      <c r="P808" s="57"/>
      <c r="Q808" s="60"/>
      <c r="R808" s="57"/>
      <c r="S808" s="60"/>
      <c r="T808" s="57"/>
      <c r="U808" s="57"/>
      <c r="V808" s="43"/>
      <c r="W808" s="44"/>
      <c r="X808" s="45"/>
      <c r="Y808" s="44"/>
      <c r="Z808" s="45"/>
      <c r="AA808" s="46"/>
      <c r="AB808" s="183"/>
      <c r="AC808" s="36">
        <v>799</v>
      </c>
      <c r="AD808" s="47"/>
    </row>
    <row r="809" spans="1:51" ht="15.75" thickBot="1" x14ac:dyDescent="0.3">
      <c r="A809" s="25">
        <v>57</v>
      </c>
      <c r="B809" s="78" t="s">
        <v>2453</v>
      </c>
      <c r="C809" s="72"/>
      <c r="D809" s="42"/>
      <c r="E809" s="69"/>
      <c r="F809" s="55"/>
      <c r="G809" s="56"/>
      <c r="H809" s="160"/>
      <c r="I809" s="56"/>
      <c r="J809" s="57"/>
      <c r="K809" s="58"/>
      <c r="L809" s="59"/>
      <c r="M809" s="58"/>
      <c r="N809" s="59"/>
      <c r="O809" s="57"/>
      <c r="P809" s="57"/>
      <c r="Q809" s="60"/>
      <c r="R809" s="57"/>
      <c r="S809" s="162"/>
      <c r="T809" s="57"/>
      <c r="U809" s="42"/>
      <c r="V809" s="43"/>
      <c r="W809" s="33"/>
      <c r="X809" s="34"/>
      <c r="Y809" s="33"/>
      <c r="Z809" s="34"/>
      <c r="AA809" s="35"/>
      <c r="AB809" s="184">
        <v>100</v>
      </c>
      <c r="AC809" s="36">
        <v>800</v>
      </c>
      <c r="AD809" s="47"/>
      <c r="AI809" s="117" t="s">
        <v>1272</v>
      </c>
      <c r="AJ809" s="117" t="s">
        <v>1273</v>
      </c>
      <c r="AK809" s="117" t="s">
        <v>1274</v>
      </c>
      <c r="AL809" s="117" t="s">
        <v>1275</v>
      </c>
      <c r="AM809" s="117" t="s">
        <v>1276</v>
      </c>
      <c r="AN809" s="117" t="s">
        <v>1277</v>
      </c>
      <c r="AO809" s="117" t="s">
        <v>1278</v>
      </c>
      <c r="AP809" s="117" t="s">
        <v>1279</v>
      </c>
      <c r="AQ809" s="117" t="s">
        <v>1280</v>
      </c>
      <c r="AR809" s="117" t="s">
        <v>1281</v>
      </c>
      <c r="AS809" s="117" t="s">
        <v>1282</v>
      </c>
      <c r="AT809" s="117" t="s">
        <v>1283</v>
      </c>
      <c r="AU809" s="117" t="s">
        <v>1284</v>
      </c>
      <c r="AV809" s="117" t="s">
        <v>1285</v>
      </c>
      <c r="AW809" s="117" t="s">
        <v>1286</v>
      </c>
      <c r="AX809" s="117"/>
      <c r="AY809" s="118"/>
    </row>
    <row r="810" spans="1:51" x14ac:dyDescent="0.2">
      <c r="A810" s="101">
        <v>57</v>
      </c>
      <c r="B810" s="38" t="s">
        <v>1422</v>
      </c>
      <c r="C810" s="72" t="s">
        <v>1423</v>
      </c>
      <c r="D810" s="28">
        <v>137710</v>
      </c>
      <c r="E810" s="69">
        <v>41821</v>
      </c>
      <c r="F810" s="119">
        <v>2199339987</v>
      </c>
      <c r="G810" s="120">
        <v>12.41352</v>
      </c>
      <c r="H810" s="119">
        <v>4717803</v>
      </c>
      <c r="I810" s="120">
        <v>3.0037500000000001</v>
      </c>
      <c r="J810" s="28">
        <v>27315722</v>
      </c>
      <c r="K810" s="119">
        <v>2318030441</v>
      </c>
      <c r="L810" s="120">
        <v>12.569739999999999</v>
      </c>
      <c r="M810" s="119">
        <v>5457193</v>
      </c>
      <c r="N810" s="120">
        <v>3.0037400000000001</v>
      </c>
      <c r="O810" s="28">
        <v>29153432</v>
      </c>
      <c r="P810" s="119">
        <v>2435563939</v>
      </c>
      <c r="Q810" s="120">
        <v>12.107060000000001</v>
      </c>
      <c r="R810" s="119">
        <v>5698351</v>
      </c>
      <c r="S810" s="120">
        <v>3.0037500000000001</v>
      </c>
      <c r="T810" s="28">
        <v>29504635</v>
      </c>
      <c r="U810" s="28">
        <v>85973789</v>
      </c>
      <c r="V810" s="43" t="s">
        <v>37</v>
      </c>
      <c r="W810" s="44">
        <f t="shared" ref="W810:W828" si="621">IF(V810="yes",U810,"")</f>
        <v>85973789</v>
      </c>
      <c r="X810" s="45">
        <f t="shared" ref="X810:X828" si="622">IF(V810="yes",W810/W$829,0)</f>
        <v>0.51436422489738598</v>
      </c>
      <c r="Y810" s="44">
        <f t="shared" ref="Y810:Y828" si="623">IF(V810="yes",D810,"")</f>
        <v>137710</v>
      </c>
      <c r="Z810" s="45">
        <f t="shared" ref="Z810:Z828" si="624">IF(V810="yes",Y810/Y$829,0)</f>
        <v>0.59796178012062584</v>
      </c>
      <c r="AA810" s="46">
        <f t="shared" ref="AA810:AA828" si="625">(X810*0.25+Z810*0.75)</f>
        <v>0.57706239131481585</v>
      </c>
      <c r="AB810" s="183">
        <f>ROUND(+AA810*$AB$809,2)</f>
        <v>57.71</v>
      </c>
      <c r="AC810" s="36">
        <v>803</v>
      </c>
      <c r="AD810" s="47" t="e">
        <f>VLOOKUP(B812,#REF!,3,FALSE)</f>
        <v>#REF!</v>
      </c>
      <c r="AE810" s="2" t="e">
        <f t="shared" ref="AE810:AE829" si="626">EXACT(D810,AD810)</f>
        <v>#REF!</v>
      </c>
      <c r="AI810" s="106">
        <v>4675507030</v>
      </c>
      <c r="AJ810" s="106">
        <v>13.11797</v>
      </c>
      <c r="AK810" s="106">
        <v>3957836</v>
      </c>
      <c r="AL810" s="106">
        <v>3.0037500000000001</v>
      </c>
      <c r="AM810" s="106">
        <v>61345049</v>
      </c>
      <c r="AN810" s="106">
        <v>4700747812</v>
      </c>
      <c r="AO810" s="106">
        <v>13.98997</v>
      </c>
      <c r="AP810" s="106">
        <v>3855600</v>
      </c>
      <c r="AQ810" s="106">
        <v>3.0037500000000001</v>
      </c>
      <c r="AR810" s="106">
        <v>65774902</v>
      </c>
      <c r="AS810" s="106">
        <v>4723825167</v>
      </c>
      <c r="AT810" s="106">
        <v>14.38608</v>
      </c>
      <c r="AU810" s="106">
        <v>4804330</v>
      </c>
      <c r="AV810" s="106">
        <v>3.0037500000000001</v>
      </c>
      <c r="AW810" s="106">
        <v>67971758</v>
      </c>
      <c r="AX810" s="106"/>
    </row>
    <row r="811" spans="1:51" x14ac:dyDescent="0.2">
      <c r="A811" s="101">
        <v>57</v>
      </c>
      <c r="B811" s="38" t="s">
        <v>1424</v>
      </c>
      <c r="C811" s="50" t="s">
        <v>1425</v>
      </c>
      <c r="D811" s="28">
        <v>41535</v>
      </c>
      <c r="E811" s="69">
        <v>41821</v>
      </c>
      <c r="F811" s="119">
        <v>284589617</v>
      </c>
      <c r="G811" s="120">
        <v>9.5313599999999994</v>
      </c>
      <c r="H811" s="119">
        <v>1507016</v>
      </c>
      <c r="I811" s="120">
        <v>2.98603</v>
      </c>
      <c r="J811" s="28">
        <v>2717026</v>
      </c>
      <c r="K811" s="119">
        <v>287613251</v>
      </c>
      <c r="L811" s="120">
        <v>9.7628900000000005</v>
      </c>
      <c r="M811" s="119">
        <v>1808984</v>
      </c>
      <c r="N811" s="120">
        <v>2.99892</v>
      </c>
      <c r="O811" s="28">
        <v>2813362</v>
      </c>
      <c r="P811" s="119">
        <v>302170755</v>
      </c>
      <c r="Q811" s="120">
        <v>10.127050000000001</v>
      </c>
      <c r="R811" s="119">
        <v>1856601</v>
      </c>
      <c r="S811" s="120">
        <v>2.99472</v>
      </c>
      <c r="T811" s="28">
        <v>3065658</v>
      </c>
      <c r="U811" s="28">
        <v>8596046</v>
      </c>
      <c r="V811" s="43" t="s">
        <v>37</v>
      </c>
      <c r="W811" s="44">
        <f t="shared" si="621"/>
        <v>8596046</v>
      </c>
      <c r="X811" s="45">
        <f t="shared" si="622"/>
        <v>5.1428448011896687E-2</v>
      </c>
      <c r="Y811" s="44">
        <f t="shared" si="623"/>
        <v>41535</v>
      </c>
      <c r="Z811" s="45">
        <f t="shared" si="624"/>
        <v>0.18035249827398295</v>
      </c>
      <c r="AA811" s="46">
        <f t="shared" si="625"/>
        <v>0.1481214857084614</v>
      </c>
      <c r="AB811" s="183">
        <f t="shared" ref="AB811:AB828" si="627">ROUND(+AA811*$AB$809,2)</f>
        <v>14.81</v>
      </c>
      <c r="AC811" s="36">
        <v>811</v>
      </c>
      <c r="AD811" s="47" t="e">
        <f>VLOOKUP(B820,#REF!,3,FALSE)</f>
        <v>#REF!</v>
      </c>
      <c r="AE811" s="2" t="e">
        <f t="shared" si="626"/>
        <v>#REF!</v>
      </c>
      <c r="AI811" s="106">
        <v>796497358</v>
      </c>
      <c r="AJ811" s="106">
        <v>13.65104</v>
      </c>
      <c r="AK811" s="106">
        <v>1628870</v>
      </c>
      <c r="AL811" s="106">
        <v>3.0037500000000001</v>
      </c>
      <c r="AM811" s="106">
        <v>10877910</v>
      </c>
      <c r="AN811" s="106">
        <v>839096866</v>
      </c>
      <c r="AO811" s="106">
        <v>13.98851</v>
      </c>
      <c r="AP811" s="106">
        <v>2288832</v>
      </c>
      <c r="AQ811" s="106">
        <v>3.0037500000000001</v>
      </c>
      <c r="AR811" s="106">
        <v>11744590</v>
      </c>
      <c r="AS811" s="106">
        <v>889039169</v>
      </c>
      <c r="AT811" s="106">
        <v>13.955249999999999</v>
      </c>
      <c r="AU811" s="106">
        <v>2293112</v>
      </c>
      <c r="AV811" s="106">
        <v>3.0037500000000001</v>
      </c>
      <c r="AW811" s="106">
        <v>12413652</v>
      </c>
      <c r="AX811" s="106"/>
    </row>
    <row r="812" spans="1:51" x14ac:dyDescent="0.2">
      <c r="A812" s="101">
        <v>57</v>
      </c>
      <c r="B812" s="38" t="s">
        <v>1426</v>
      </c>
      <c r="C812" s="72" t="s">
        <v>1427</v>
      </c>
      <c r="D812" s="28">
        <v>2579</v>
      </c>
      <c r="E812" s="69">
        <v>37987</v>
      </c>
      <c r="F812" s="119">
        <v>17333713</v>
      </c>
      <c r="G812" s="120">
        <v>11.426349999999999</v>
      </c>
      <c r="H812" s="119">
        <v>187143</v>
      </c>
      <c r="I812" s="120">
        <v>2.9977</v>
      </c>
      <c r="J812" s="28">
        <v>198622</v>
      </c>
      <c r="K812" s="119">
        <v>18664484</v>
      </c>
      <c r="L812" s="120">
        <v>11.19594</v>
      </c>
      <c r="M812" s="119">
        <v>221702</v>
      </c>
      <c r="N812" s="120">
        <v>3.0037500000000001</v>
      </c>
      <c r="O812" s="28">
        <v>209632</v>
      </c>
      <c r="P812" s="119">
        <v>19711378</v>
      </c>
      <c r="Q812" s="120">
        <v>11.36102</v>
      </c>
      <c r="R812" s="119">
        <v>230548</v>
      </c>
      <c r="S812" s="120">
        <v>3.0015399999999999</v>
      </c>
      <c r="T812" s="28">
        <v>224633</v>
      </c>
      <c r="U812" s="28">
        <v>632887</v>
      </c>
      <c r="V812" s="43" t="s">
        <v>37</v>
      </c>
      <c r="W812" s="44">
        <f t="shared" si="621"/>
        <v>632887</v>
      </c>
      <c r="X812" s="45">
        <f t="shared" si="622"/>
        <v>3.7864381108366867E-3</v>
      </c>
      <c r="Y812" s="44">
        <f t="shared" si="623"/>
        <v>2579</v>
      </c>
      <c r="Z812" s="45">
        <f t="shared" si="624"/>
        <v>1.1198485447179536E-2</v>
      </c>
      <c r="AA812" s="46">
        <f t="shared" si="625"/>
        <v>9.3454736130938222E-3</v>
      </c>
      <c r="AB812" s="183">
        <f t="shared" si="627"/>
        <v>0.93</v>
      </c>
      <c r="AC812" s="36">
        <v>804</v>
      </c>
      <c r="AD812" s="47" t="e">
        <f>VLOOKUP(B813,#REF!,3,FALSE)</f>
        <v>#REF!</v>
      </c>
      <c r="AE812" s="2" t="e">
        <f t="shared" si="626"/>
        <v>#REF!</v>
      </c>
      <c r="AF812" s="106">
        <v>150007</v>
      </c>
      <c r="AG812" s="108">
        <f>1-(AF812/AB812)</f>
        <v>-161296.84946236559</v>
      </c>
      <c r="AI812" s="106">
        <v>47677578</v>
      </c>
      <c r="AJ812" s="106">
        <v>9.9235199999999999</v>
      </c>
      <c r="AK812" s="106">
        <v>573017</v>
      </c>
      <c r="AL812" s="106">
        <v>3.0037500000000001</v>
      </c>
      <c r="AM812" s="106">
        <v>474851</v>
      </c>
      <c r="AN812" s="106">
        <v>46021790</v>
      </c>
      <c r="AO812" s="106">
        <v>11.291169999999999</v>
      </c>
      <c r="AP812" s="106">
        <v>554975</v>
      </c>
      <c r="AQ812" s="106"/>
      <c r="AR812" s="106">
        <v>519640</v>
      </c>
      <c r="AS812" s="106">
        <v>50541694</v>
      </c>
      <c r="AT812" s="106">
        <v>11.279669999999999</v>
      </c>
      <c r="AU812" s="106">
        <v>582772</v>
      </c>
      <c r="AV812" s="106">
        <v>3.0037500000000001</v>
      </c>
      <c r="AW812" s="106">
        <v>571844</v>
      </c>
      <c r="AX812" s="106"/>
    </row>
    <row r="813" spans="1:51" x14ac:dyDescent="0.2">
      <c r="A813" s="101">
        <v>57</v>
      </c>
      <c r="B813" s="38" t="s">
        <v>1428</v>
      </c>
      <c r="C813" s="72" t="s">
        <v>1429</v>
      </c>
      <c r="D813" s="28">
        <v>1264</v>
      </c>
      <c r="E813" s="69">
        <v>41821</v>
      </c>
      <c r="F813" s="119">
        <v>10931897</v>
      </c>
      <c r="G813" s="120">
        <v>8.31264</v>
      </c>
      <c r="H813" s="119">
        <v>23893</v>
      </c>
      <c r="I813" s="120">
        <v>3.0037500000000001</v>
      </c>
      <c r="J813" s="28">
        <v>90945</v>
      </c>
      <c r="K813" s="119">
        <v>12297970</v>
      </c>
      <c r="L813" s="120">
        <v>8.2302099999999996</v>
      </c>
      <c r="M813" s="119">
        <v>26356</v>
      </c>
      <c r="N813" s="120">
        <v>3.0037500000000001</v>
      </c>
      <c r="O813" s="28">
        <v>101294</v>
      </c>
      <c r="P813" s="119">
        <v>13371645</v>
      </c>
      <c r="Q813" s="120">
        <v>8.0079100000000007</v>
      </c>
      <c r="R813" s="119">
        <v>27959</v>
      </c>
      <c r="S813" s="120">
        <v>3.0037500000000001</v>
      </c>
      <c r="T813" s="28">
        <v>107163</v>
      </c>
      <c r="U813" s="28">
        <v>299402</v>
      </c>
      <c r="V813" s="43" t="s">
        <v>37</v>
      </c>
      <c r="W813" s="44">
        <f t="shared" si="621"/>
        <v>299402</v>
      </c>
      <c r="X813" s="45">
        <f t="shared" si="622"/>
        <v>1.7912631216326542E-3</v>
      </c>
      <c r="Y813" s="44">
        <f t="shared" si="623"/>
        <v>1264</v>
      </c>
      <c r="Z813" s="45">
        <f t="shared" si="624"/>
        <v>5.4885171016808582E-3</v>
      </c>
      <c r="AA813" s="46">
        <f t="shared" si="625"/>
        <v>4.5642036066688074E-3</v>
      </c>
      <c r="AB813" s="183">
        <f t="shared" si="627"/>
        <v>0.46</v>
      </c>
      <c r="AC813" s="36">
        <v>805</v>
      </c>
      <c r="AD813" s="47" t="e">
        <f>VLOOKUP(B814,#REF!,3,FALSE)</f>
        <v>#REF!</v>
      </c>
      <c r="AE813" s="2" t="e">
        <f t="shared" si="626"/>
        <v>#REF!</v>
      </c>
      <c r="AF813" s="106">
        <v>70078</v>
      </c>
      <c r="AG813" s="108">
        <f>1-(AF813/AB813)</f>
        <v>-152342.47826086957</v>
      </c>
      <c r="AI813" s="106">
        <v>10931897</v>
      </c>
      <c r="AJ813" s="106">
        <v>8.31264</v>
      </c>
      <c r="AK813" s="106">
        <v>23893</v>
      </c>
      <c r="AL813" s="106">
        <v>3.0037500000000001</v>
      </c>
      <c r="AM813" s="106">
        <v>90945</v>
      </c>
      <c r="AN813" s="106">
        <v>12297970</v>
      </c>
      <c r="AO813" s="106">
        <v>8.2302099999999996</v>
      </c>
      <c r="AP813" s="106">
        <v>26356</v>
      </c>
      <c r="AQ813" s="106">
        <v>3.0037500000000001</v>
      </c>
      <c r="AR813" s="106">
        <v>101294</v>
      </c>
      <c r="AS813" s="106">
        <v>13371645</v>
      </c>
      <c r="AT813" s="106">
        <v>8.0079100000000007</v>
      </c>
      <c r="AU813" s="106">
        <v>27959</v>
      </c>
      <c r="AV813" s="106">
        <v>3.0037500000000001</v>
      </c>
      <c r="AW813" s="106">
        <v>107163</v>
      </c>
      <c r="AX813" s="106"/>
    </row>
    <row r="814" spans="1:51" x14ac:dyDescent="0.2">
      <c r="A814" s="101">
        <v>57</v>
      </c>
      <c r="B814" s="38" t="s">
        <v>1430</v>
      </c>
      <c r="C814" s="72" t="s">
        <v>1431</v>
      </c>
      <c r="D814" s="28">
        <v>7183</v>
      </c>
      <c r="E814" s="69">
        <v>41821</v>
      </c>
      <c r="F814" s="119">
        <v>48775970</v>
      </c>
      <c r="G814" s="120">
        <v>7.9512299999999998</v>
      </c>
      <c r="H814" s="119">
        <v>591226</v>
      </c>
      <c r="I814" s="120">
        <v>3.0037500000000001</v>
      </c>
      <c r="J814" s="28">
        <v>389605</v>
      </c>
      <c r="K814" s="119">
        <v>51045209</v>
      </c>
      <c r="L814" s="120">
        <v>11.76153</v>
      </c>
      <c r="M814" s="119">
        <v>727082</v>
      </c>
      <c r="N814" s="120">
        <v>3.0037500000000001</v>
      </c>
      <c r="O814" s="28">
        <v>602554</v>
      </c>
      <c r="P814" s="119">
        <v>53857070</v>
      </c>
      <c r="Q814" s="120">
        <v>9.3518299999999996</v>
      </c>
      <c r="R814" s="119">
        <v>756755</v>
      </c>
      <c r="S814" s="120">
        <v>3.0036100000000001</v>
      </c>
      <c r="T814" s="28">
        <v>505935</v>
      </c>
      <c r="U814" s="28">
        <v>1498094</v>
      </c>
      <c r="V814" s="43" t="s">
        <v>37</v>
      </c>
      <c r="W814" s="44">
        <f t="shared" si="621"/>
        <v>1498094</v>
      </c>
      <c r="X814" s="45">
        <f t="shared" si="622"/>
        <v>8.9628009663901692E-3</v>
      </c>
      <c r="Y814" s="44">
        <f t="shared" si="623"/>
        <v>7183</v>
      </c>
      <c r="Z814" s="45">
        <f t="shared" si="624"/>
        <v>3.1189887928301904E-2</v>
      </c>
      <c r="AA814" s="46">
        <f t="shared" si="625"/>
        <v>2.5633116187823969E-2</v>
      </c>
      <c r="AB814" s="183">
        <f t="shared" si="627"/>
        <v>2.56</v>
      </c>
      <c r="AC814" s="36">
        <v>809</v>
      </c>
      <c r="AD814" s="47" t="e">
        <f>VLOOKUP(B818,#REF!,3,FALSE)</f>
        <v>#REF!</v>
      </c>
      <c r="AE814" s="2" t="e">
        <f t="shared" si="626"/>
        <v>#REF!</v>
      </c>
      <c r="AI814" s="106">
        <v>192157113</v>
      </c>
      <c r="AJ814" s="106">
        <v>12.016970000000001</v>
      </c>
      <c r="AK814" s="106">
        <v>380304</v>
      </c>
      <c r="AL814" s="106">
        <v>3.0037500000000001</v>
      </c>
      <c r="AM814" s="106">
        <v>2310289</v>
      </c>
      <c r="AN814" s="106">
        <v>224382271</v>
      </c>
      <c r="AO814" s="106">
        <v>12.14137</v>
      </c>
      <c r="AP814" s="106">
        <v>443109</v>
      </c>
      <c r="AQ814" s="106">
        <v>3.0037500000000001</v>
      </c>
      <c r="AR814" s="106">
        <v>2725639</v>
      </c>
      <c r="AS814" s="106">
        <v>230514703</v>
      </c>
      <c r="AT814" s="106">
        <v>12.43336</v>
      </c>
      <c r="AU814" s="106">
        <v>463388</v>
      </c>
      <c r="AV814" s="106">
        <v>3.0037500000000001</v>
      </c>
      <c r="AW814" s="106">
        <v>2867464</v>
      </c>
      <c r="AX814" s="106"/>
    </row>
    <row r="815" spans="1:51" x14ac:dyDescent="0.2">
      <c r="A815" s="101">
        <v>57</v>
      </c>
      <c r="B815" s="38" t="s">
        <v>1432</v>
      </c>
      <c r="C815" s="72" t="s">
        <v>1433</v>
      </c>
      <c r="D815" s="49">
        <v>2233</v>
      </c>
      <c r="E815" s="69">
        <v>37987</v>
      </c>
      <c r="F815" s="119">
        <v>16160924</v>
      </c>
      <c r="G815" s="120">
        <v>10.94281</v>
      </c>
      <c r="H815" s="119">
        <v>572228</v>
      </c>
      <c r="I815" s="120">
        <v>3.0023</v>
      </c>
      <c r="J815" s="28">
        <v>178564</v>
      </c>
      <c r="K815" s="119">
        <v>17051398</v>
      </c>
      <c r="L815" s="120">
        <v>12.673260000000001</v>
      </c>
      <c r="M815" s="119">
        <v>672980</v>
      </c>
      <c r="N815" s="120">
        <v>3.0015700000000001</v>
      </c>
      <c r="O815" s="28">
        <v>218117</v>
      </c>
      <c r="P815" s="119">
        <v>17653343</v>
      </c>
      <c r="Q815" s="120">
        <v>9.9848499999999998</v>
      </c>
      <c r="R815" s="119">
        <v>705749</v>
      </c>
      <c r="S815" s="120">
        <v>2.9993799999999999</v>
      </c>
      <c r="T815" s="28">
        <v>178383</v>
      </c>
      <c r="U815" s="28">
        <v>575064</v>
      </c>
      <c r="V815" s="43" t="s">
        <v>37</v>
      </c>
      <c r="W815" s="44">
        <f t="shared" si="621"/>
        <v>575064</v>
      </c>
      <c r="X815" s="45">
        <f t="shared" si="622"/>
        <v>3.4404945049751191E-3</v>
      </c>
      <c r="Y815" s="44">
        <f t="shared" si="623"/>
        <v>2233</v>
      </c>
      <c r="Z815" s="45">
        <f t="shared" si="624"/>
        <v>9.6960907342194275E-3</v>
      </c>
      <c r="AA815" s="46">
        <f t="shared" si="625"/>
        <v>8.132191676908351E-3</v>
      </c>
      <c r="AB815" s="183">
        <f t="shared" si="627"/>
        <v>0.81</v>
      </c>
      <c r="AC815" s="36">
        <v>810</v>
      </c>
      <c r="AD815" s="47" t="e">
        <f>VLOOKUP(B819,#REF!,3,FALSE)</f>
        <v>#REF!</v>
      </c>
      <c r="AE815" s="2" t="e">
        <f t="shared" si="626"/>
        <v>#REF!</v>
      </c>
      <c r="AF815" s="106">
        <v>147153</v>
      </c>
      <c r="AG815" s="108">
        <f>1-(AF815/AB815)</f>
        <v>-181669.37037037036</v>
      </c>
      <c r="AH815" s="121">
        <f>AB815-AF815</f>
        <v>-147152.19</v>
      </c>
      <c r="AI815" s="106">
        <v>42030273</v>
      </c>
      <c r="AJ815" s="106">
        <v>12.677849999999999</v>
      </c>
      <c r="AK815" s="106">
        <v>551777</v>
      </c>
      <c r="AL815" s="106">
        <v>3.0037500000000001</v>
      </c>
      <c r="AM815" s="106">
        <v>534511</v>
      </c>
      <c r="AN815" s="106">
        <v>43939466</v>
      </c>
      <c r="AO815" s="106">
        <v>12.67694</v>
      </c>
      <c r="AP815" s="106">
        <v>548319</v>
      </c>
      <c r="AQ815" s="106">
        <v>3.0037500000000001</v>
      </c>
      <c r="AR815" s="106">
        <v>558665</v>
      </c>
      <c r="AS815" s="106">
        <v>45933746</v>
      </c>
      <c r="AT815" s="106">
        <v>12.653130000000001</v>
      </c>
      <c r="AU815" s="106">
        <v>573354</v>
      </c>
      <c r="AV815" s="106">
        <v>3.0037500000000001</v>
      </c>
      <c r="AW815" s="106">
        <v>582928</v>
      </c>
      <c r="AX815" s="106"/>
    </row>
    <row r="816" spans="1:51" x14ac:dyDescent="0.2">
      <c r="A816" s="101">
        <v>57</v>
      </c>
      <c r="B816" s="38" t="s">
        <v>1434</v>
      </c>
      <c r="C816" s="72" t="s">
        <v>1435</v>
      </c>
      <c r="D816" s="82">
        <v>4527</v>
      </c>
      <c r="E816" s="69">
        <v>37987</v>
      </c>
      <c r="F816" s="119">
        <v>36158796</v>
      </c>
      <c r="G816" s="120">
        <v>8.9824900000000003</v>
      </c>
      <c r="H816" s="119">
        <v>1032427</v>
      </c>
      <c r="I816" s="120">
        <v>2.99973</v>
      </c>
      <c r="J816" s="28">
        <v>327893</v>
      </c>
      <c r="K816" s="119">
        <v>37367119</v>
      </c>
      <c r="L816" s="120">
        <v>9.2535799999999995</v>
      </c>
      <c r="M816" s="119">
        <v>1217955</v>
      </c>
      <c r="N816" s="120">
        <v>2.9976400000000001</v>
      </c>
      <c r="O816" s="28">
        <v>349431</v>
      </c>
      <c r="P816" s="119">
        <v>39115220</v>
      </c>
      <c r="Q816" s="120">
        <v>9.5677500000000002</v>
      </c>
      <c r="R816" s="119">
        <v>1279083</v>
      </c>
      <c r="S816" s="120">
        <v>2.9998</v>
      </c>
      <c r="T816" s="28">
        <v>378082</v>
      </c>
      <c r="U816" s="28">
        <v>1055406</v>
      </c>
      <c r="V816" s="43" t="s">
        <v>37</v>
      </c>
      <c r="W816" s="44">
        <f t="shared" si="621"/>
        <v>1055406</v>
      </c>
      <c r="X816" s="45">
        <f t="shared" si="622"/>
        <v>6.3142859638540593E-3</v>
      </c>
      <c r="Y816" s="44">
        <f t="shared" si="623"/>
        <v>4527</v>
      </c>
      <c r="Z816" s="45">
        <f t="shared" si="624"/>
        <v>1.9657054524769974E-2</v>
      </c>
      <c r="AA816" s="46">
        <f t="shared" si="625"/>
        <v>1.6321362384540995E-2</v>
      </c>
      <c r="AB816" s="183">
        <f t="shared" si="627"/>
        <v>1.63</v>
      </c>
      <c r="AC816" s="36">
        <v>812</v>
      </c>
      <c r="AD816" s="47" t="e">
        <f>VLOOKUP(B821,#REF!,3,FALSE)</f>
        <v>#REF!</v>
      </c>
      <c r="AE816" s="2" t="e">
        <f t="shared" si="626"/>
        <v>#REF!</v>
      </c>
      <c r="AF816" s="106">
        <v>298112</v>
      </c>
      <c r="AG816" s="108">
        <f>1-(AF816/AB816)</f>
        <v>-182889.79754601227</v>
      </c>
      <c r="AI816" s="106">
        <v>66721060</v>
      </c>
      <c r="AJ816" s="106">
        <v>12.993460000000001</v>
      </c>
      <c r="AK816" s="106">
        <v>1056474</v>
      </c>
      <c r="AL816" s="106">
        <v>3.0037500000000001</v>
      </c>
      <c r="AM816" s="106">
        <v>870111</v>
      </c>
      <c r="AN816" s="106">
        <v>66409391</v>
      </c>
      <c r="AO816" s="106">
        <v>12.99994</v>
      </c>
      <c r="AP816" s="106">
        <v>1049349</v>
      </c>
      <c r="AQ816" s="106">
        <v>3.0037500000000001</v>
      </c>
      <c r="AR816" s="106">
        <v>866470</v>
      </c>
      <c r="AS816" s="106">
        <v>77963917</v>
      </c>
      <c r="AT816" s="106">
        <v>12.99985</v>
      </c>
      <c r="AU816" s="106">
        <v>1089319</v>
      </c>
      <c r="AV816" s="106">
        <v>3.0037500000000001</v>
      </c>
      <c r="AW816" s="106">
        <v>1016791</v>
      </c>
      <c r="AX816" s="106"/>
    </row>
    <row r="817" spans="1:50" x14ac:dyDescent="0.2">
      <c r="A817" s="101">
        <v>57</v>
      </c>
      <c r="B817" s="38" t="s">
        <v>1436</v>
      </c>
      <c r="C817" s="72" t="s">
        <v>1437</v>
      </c>
      <c r="D817" s="28">
        <v>701</v>
      </c>
      <c r="E817" s="69">
        <v>41821</v>
      </c>
      <c r="F817" s="119">
        <v>7353762</v>
      </c>
      <c r="G817" s="120">
        <v>8.7928300000000004</v>
      </c>
      <c r="H817" s="119">
        <v>55156</v>
      </c>
      <c r="I817" s="120">
        <v>2.9915099999999999</v>
      </c>
      <c r="J817" s="28">
        <v>64825</v>
      </c>
      <c r="K817" s="119">
        <v>7431669</v>
      </c>
      <c r="L817" s="120">
        <v>8.7473500000000008</v>
      </c>
      <c r="M817" s="119">
        <v>63338</v>
      </c>
      <c r="N817" s="120">
        <v>2.9997799999999999</v>
      </c>
      <c r="O817" s="28">
        <v>65197</v>
      </c>
      <c r="P817" s="119">
        <v>7843711</v>
      </c>
      <c r="Q817" s="120">
        <v>8.09999</v>
      </c>
      <c r="R817" s="119">
        <v>65902</v>
      </c>
      <c r="S817" s="120">
        <v>2.9892799999999999</v>
      </c>
      <c r="T817" s="28">
        <v>63731</v>
      </c>
      <c r="U817" s="28">
        <v>193753</v>
      </c>
      <c r="V817" s="43" t="s">
        <v>37</v>
      </c>
      <c r="W817" s="44">
        <f t="shared" si="621"/>
        <v>193753</v>
      </c>
      <c r="X817" s="45">
        <f t="shared" si="622"/>
        <v>1.1591859894245584E-3</v>
      </c>
      <c r="Y817" s="44">
        <f t="shared" si="623"/>
        <v>701</v>
      </c>
      <c r="Z817" s="45">
        <f t="shared" si="624"/>
        <v>3.043869057182185E-3</v>
      </c>
      <c r="AA817" s="46">
        <f t="shared" si="625"/>
        <v>2.5726982902427782E-3</v>
      </c>
      <c r="AB817" s="183">
        <f t="shared" si="627"/>
        <v>0.26</v>
      </c>
      <c r="AC817" s="36">
        <v>806</v>
      </c>
      <c r="AD817" s="47" t="e">
        <f>VLOOKUP(B815,#REF!,3,FALSE)</f>
        <v>#REF!</v>
      </c>
      <c r="AE817" s="2" t="e">
        <f t="shared" si="626"/>
        <v>#REF!</v>
      </c>
      <c r="AF817" s="106">
        <v>45150</v>
      </c>
      <c r="AG817" s="108">
        <f>1-(AF817/AB817)</f>
        <v>-173652.84615384616</v>
      </c>
      <c r="AI817" s="106">
        <v>7353762</v>
      </c>
      <c r="AJ817" s="106">
        <v>8.7928300000000004</v>
      </c>
      <c r="AK817" s="106">
        <v>55156</v>
      </c>
      <c r="AL817" s="106">
        <v>2.9915099999999999</v>
      </c>
      <c r="AM817" s="106">
        <v>64825</v>
      </c>
      <c r="AN817" s="106">
        <v>7431669</v>
      </c>
      <c r="AO817" s="106">
        <v>8.7473500000000008</v>
      </c>
      <c r="AP817" s="106">
        <v>63338</v>
      </c>
      <c r="AQ817" s="106">
        <v>2.9997799999999999</v>
      </c>
      <c r="AR817" s="106">
        <v>65197</v>
      </c>
      <c r="AS817" s="106">
        <v>7843711</v>
      </c>
      <c r="AT817" s="106">
        <v>8.09999</v>
      </c>
      <c r="AU817" s="106">
        <v>65902</v>
      </c>
      <c r="AV817" s="106">
        <v>2.9892799999999999</v>
      </c>
      <c r="AW817" s="106">
        <v>63731</v>
      </c>
      <c r="AX817" s="106"/>
    </row>
    <row r="818" spans="1:50" x14ac:dyDescent="0.2">
      <c r="A818" s="101">
        <v>57</v>
      </c>
      <c r="B818" s="38" t="s">
        <v>1438</v>
      </c>
      <c r="C818" s="72" t="s">
        <v>1439</v>
      </c>
      <c r="D818" s="28">
        <v>2828</v>
      </c>
      <c r="E818" s="69">
        <v>41821</v>
      </c>
      <c r="F818" s="119">
        <v>13085010</v>
      </c>
      <c r="G818" s="120">
        <v>6.6740300000000001</v>
      </c>
      <c r="H818" s="119">
        <v>294063</v>
      </c>
      <c r="I818" s="120">
        <v>3.0027499999999998</v>
      </c>
      <c r="J818" s="28">
        <v>88213</v>
      </c>
      <c r="K818" s="119">
        <v>13666743</v>
      </c>
      <c r="L818" s="120">
        <v>6.3402000000000003</v>
      </c>
      <c r="M818" s="119">
        <v>331221</v>
      </c>
      <c r="N818" s="120">
        <v>3.0037500000000001</v>
      </c>
      <c r="O818" s="28">
        <v>87645</v>
      </c>
      <c r="P818" s="119">
        <v>14726935</v>
      </c>
      <c r="Q818" s="120">
        <v>5.4164000000000003</v>
      </c>
      <c r="R818" s="119">
        <v>350149</v>
      </c>
      <c r="S818" s="120">
        <v>3.0037500000000001</v>
      </c>
      <c r="T818" s="28">
        <v>80819</v>
      </c>
      <c r="U818" s="28">
        <v>256677</v>
      </c>
      <c r="V818" s="43" t="s">
        <v>37</v>
      </c>
      <c r="W818" s="44">
        <f t="shared" si="621"/>
        <v>256677</v>
      </c>
      <c r="X818" s="45">
        <f t="shared" si="622"/>
        <v>1.53564787232986E-3</v>
      </c>
      <c r="Y818" s="44">
        <f t="shared" si="623"/>
        <v>2828</v>
      </c>
      <c r="Z818" s="45">
        <f t="shared" si="624"/>
        <v>1.2279688578760654E-2</v>
      </c>
      <c r="AA818" s="46">
        <f t="shared" si="625"/>
        <v>9.5936784021529563E-3</v>
      </c>
      <c r="AB818" s="183">
        <f t="shared" si="627"/>
        <v>0.96</v>
      </c>
      <c r="AC818" s="36">
        <v>808</v>
      </c>
      <c r="AD818" s="47" t="e">
        <f>VLOOKUP(B817,#REF!,3,FALSE)</f>
        <v>#REF!</v>
      </c>
      <c r="AE818" s="2" t="e">
        <f t="shared" si="626"/>
        <v>#REF!</v>
      </c>
      <c r="AF818" s="106"/>
      <c r="AI818" s="106">
        <v>34085251</v>
      </c>
      <c r="AJ818" s="106">
        <v>8.1</v>
      </c>
      <c r="AK818" s="106">
        <v>328857</v>
      </c>
      <c r="AL818" s="106">
        <v>3.0037500000000001</v>
      </c>
      <c r="AM818" s="106">
        <v>277078</v>
      </c>
      <c r="AN818" s="106">
        <v>38758835</v>
      </c>
      <c r="AO818" s="106">
        <v>8.1</v>
      </c>
      <c r="AP818" s="106">
        <v>351455</v>
      </c>
      <c r="AQ818" s="106">
        <v>3.0037500000000001</v>
      </c>
      <c r="AR818" s="106">
        <v>315002</v>
      </c>
      <c r="AS818" s="106">
        <v>43185469</v>
      </c>
      <c r="AT818" s="106">
        <v>8.1</v>
      </c>
      <c r="AU818" s="106">
        <v>404497</v>
      </c>
      <c r="AV818" s="106">
        <v>3.0037500000000001</v>
      </c>
      <c r="AW818" s="106">
        <v>351017</v>
      </c>
      <c r="AX818" s="106"/>
    </row>
    <row r="819" spans="1:50" x14ac:dyDescent="0.2">
      <c r="A819" s="101">
        <v>57</v>
      </c>
      <c r="B819" s="38" t="s">
        <v>1440</v>
      </c>
      <c r="C819" s="72" t="s">
        <v>1441</v>
      </c>
      <c r="D819" s="28">
        <v>1154</v>
      </c>
      <c r="E819" s="69">
        <v>37987</v>
      </c>
      <c r="F819" s="119">
        <v>11732023</v>
      </c>
      <c r="G819" s="120">
        <v>5.3810799999999999</v>
      </c>
      <c r="H819" s="119">
        <v>26717</v>
      </c>
      <c r="I819" s="120">
        <v>0</v>
      </c>
      <c r="J819" s="28">
        <v>63131</v>
      </c>
      <c r="K819" s="119">
        <v>12813742</v>
      </c>
      <c r="L819" s="120">
        <v>4.6678699999999997</v>
      </c>
      <c r="M819" s="119">
        <v>33010</v>
      </c>
      <c r="N819" s="120">
        <v>0</v>
      </c>
      <c r="O819" s="28">
        <v>59813</v>
      </c>
      <c r="P819" s="119">
        <v>13277193</v>
      </c>
      <c r="Q819" s="120">
        <v>4.55999</v>
      </c>
      <c r="R819" s="119">
        <v>47873</v>
      </c>
      <c r="S819" s="120">
        <v>0</v>
      </c>
      <c r="T819" s="28">
        <v>60544</v>
      </c>
      <c r="U819" s="28">
        <v>183488</v>
      </c>
      <c r="V819" s="43" t="s">
        <v>37</v>
      </c>
      <c r="W819" s="44">
        <f t="shared" si="621"/>
        <v>183488</v>
      </c>
      <c r="X819" s="45">
        <f t="shared" si="622"/>
        <v>1.0977725187611722E-3</v>
      </c>
      <c r="Y819" s="44">
        <f t="shared" si="623"/>
        <v>1154</v>
      </c>
      <c r="Z819" s="45">
        <f t="shared" si="624"/>
        <v>5.0108771640345814E-3</v>
      </c>
      <c r="AA819" s="46">
        <f t="shared" si="625"/>
        <v>4.0326010027162294E-3</v>
      </c>
      <c r="AB819" s="183">
        <f t="shared" si="627"/>
        <v>0.4</v>
      </c>
      <c r="AC819" s="36">
        <v>816</v>
      </c>
      <c r="AD819" s="47" t="e">
        <f>VLOOKUP(B825,#REF!,3,FALSE)</f>
        <v>#REF!</v>
      </c>
      <c r="AE819" s="2" t="e">
        <f t="shared" si="626"/>
        <v>#REF!</v>
      </c>
      <c r="AF819" s="106">
        <v>82993</v>
      </c>
      <c r="AG819" s="108">
        <f t="shared" ref="AG819:AG825" si="628">1-(AF819/AB819)</f>
        <v>-207481.5</v>
      </c>
      <c r="AI819" s="106">
        <v>22296210</v>
      </c>
      <c r="AJ819" s="106">
        <v>10.54651</v>
      </c>
      <c r="AK819" s="106">
        <v>42215</v>
      </c>
      <c r="AL819" s="106">
        <v>3.0037500000000001</v>
      </c>
      <c r="AM819" s="106">
        <v>235274</v>
      </c>
      <c r="AN819" s="106">
        <v>22376590</v>
      </c>
      <c r="AO819" s="106">
        <v>15.198040000000001</v>
      </c>
      <c r="AP819" s="106">
        <v>42215</v>
      </c>
      <c r="AQ819" s="106">
        <v>3.0037500000000001</v>
      </c>
      <c r="AR819" s="106">
        <v>340207</v>
      </c>
      <c r="AS819" s="106">
        <v>22771412</v>
      </c>
      <c r="AT819" s="106">
        <v>14.457179999999999</v>
      </c>
      <c r="AU819" s="106">
        <v>39923</v>
      </c>
      <c r="AV819" s="106">
        <v>3.0037500000000001</v>
      </c>
      <c r="AW819" s="106">
        <v>329330</v>
      </c>
      <c r="AX819" s="106"/>
    </row>
    <row r="820" spans="1:50" x14ac:dyDescent="0.2">
      <c r="A820" s="101">
        <v>57</v>
      </c>
      <c r="B820" s="38" t="s">
        <v>1442</v>
      </c>
      <c r="C820" s="72" t="s">
        <v>1443</v>
      </c>
      <c r="D820" s="28">
        <v>688</v>
      </c>
      <c r="E820" s="69">
        <v>41821</v>
      </c>
      <c r="F820" s="119">
        <v>7449462</v>
      </c>
      <c r="G820" s="120">
        <v>7.0805100000000003</v>
      </c>
      <c r="H820" s="119">
        <v>119434</v>
      </c>
      <c r="I820" s="120">
        <v>0</v>
      </c>
      <c r="J820" s="28">
        <v>52746</v>
      </c>
      <c r="K820" s="119">
        <v>8044645</v>
      </c>
      <c r="L820" s="120">
        <v>7.6969500000000002</v>
      </c>
      <c r="M820" s="119">
        <v>144041</v>
      </c>
      <c r="N820" s="120">
        <v>0</v>
      </c>
      <c r="O820" s="28">
        <v>61919</v>
      </c>
      <c r="P820" s="119">
        <v>8444561</v>
      </c>
      <c r="Q820" s="120">
        <v>7.5608399999999998</v>
      </c>
      <c r="R820" s="119">
        <v>151284</v>
      </c>
      <c r="S820" s="120">
        <v>0</v>
      </c>
      <c r="T820" s="28">
        <v>63848</v>
      </c>
      <c r="U820" s="28">
        <v>178513</v>
      </c>
      <c r="V820" s="43" t="s">
        <v>37</v>
      </c>
      <c r="W820" s="44">
        <f t="shared" si="621"/>
        <v>178513</v>
      </c>
      <c r="X820" s="45">
        <f t="shared" si="622"/>
        <v>1.0680080748692727E-3</v>
      </c>
      <c r="Y820" s="44">
        <f t="shared" si="623"/>
        <v>688</v>
      </c>
      <c r="Z820" s="45">
        <f t="shared" si="624"/>
        <v>2.9874207009148975E-3</v>
      </c>
      <c r="AA820" s="46">
        <f t="shared" si="625"/>
        <v>2.5075675444034915E-3</v>
      </c>
      <c r="AB820" s="183">
        <f t="shared" si="627"/>
        <v>0.25</v>
      </c>
      <c r="AC820" s="36">
        <v>818</v>
      </c>
      <c r="AD820" s="47" t="e">
        <f>VLOOKUP(B827,#REF!,3,FALSE)</f>
        <v>#REF!</v>
      </c>
      <c r="AE820" s="2" t="e">
        <f t="shared" si="626"/>
        <v>#REF!</v>
      </c>
      <c r="AF820" s="106">
        <v>49950</v>
      </c>
      <c r="AG820" s="108">
        <f t="shared" si="628"/>
        <v>-199799</v>
      </c>
      <c r="AI820" s="106">
        <v>13924441</v>
      </c>
      <c r="AJ820" s="106">
        <v>8.2358100000000007</v>
      </c>
      <c r="AK820" s="106">
        <v>142682</v>
      </c>
      <c r="AL820" s="106">
        <v>0</v>
      </c>
      <c r="AM820" s="106">
        <v>114679</v>
      </c>
      <c r="AN820" s="106">
        <v>14073117</v>
      </c>
      <c r="AO820" s="106">
        <v>8.3906100000000006</v>
      </c>
      <c r="AP820" s="106">
        <v>142301</v>
      </c>
      <c r="AQ820" s="106"/>
      <c r="AR820" s="106">
        <v>118082</v>
      </c>
      <c r="AS820" s="106">
        <v>14306387</v>
      </c>
      <c r="AT820" s="106">
        <v>8.9020299999999999</v>
      </c>
      <c r="AU820" s="106">
        <v>149045</v>
      </c>
      <c r="AV820" s="106">
        <v>3.0037500000000001</v>
      </c>
      <c r="AW820" s="106">
        <v>127804</v>
      </c>
      <c r="AX820" s="106"/>
    </row>
    <row r="821" spans="1:50" x14ac:dyDescent="0.2">
      <c r="A821" s="101">
        <v>57</v>
      </c>
      <c r="B821" s="38" t="s">
        <v>1444</v>
      </c>
      <c r="C821" s="50" t="s">
        <v>1445</v>
      </c>
      <c r="D821" s="28">
        <v>675</v>
      </c>
      <c r="E821" s="69">
        <v>37987</v>
      </c>
      <c r="F821" s="119">
        <v>5659810</v>
      </c>
      <c r="G821" s="120">
        <v>6.5574500000000002</v>
      </c>
      <c r="H821" s="119">
        <v>195623</v>
      </c>
      <c r="I821" s="120">
        <v>2.27989</v>
      </c>
      <c r="J821" s="28">
        <v>37560</v>
      </c>
      <c r="K821" s="119">
        <v>6305403</v>
      </c>
      <c r="L821" s="120">
        <v>5.8854199999999999</v>
      </c>
      <c r="M821" s="119">
        <v>230831</v>
      </c>
      <c r="N821" s="120">
        <v>2.16608</v>
      </c>
      <c r="O821" s="28">
        <v>37610</v>
      </c>
      <c r="P821" s="119">
        <v>6556597</v>
      </c>
      <c r="Q821" s="120">
        <v>5.6599399999999997</v>
      </c>
      <c r="R821" s="119">
        <v>264193</v>
      </c>
      <c r="S821" s="120">
        <v>1.89255</v>
      </c>
      <c r="T821" s="28">
        <v>37610</v>
      </c>
      <c r="U821" s="28">
        <v>112780</v>
      </c>
      <c r="V821" s="43" t="s">
        <v>37</v>
      </c>
      <c r="W821" s="44">
        <f t="shared" si="621"/>
        <v>112780</v>
      </c>
      <c r="X821" s="45">
        <f t="shared" si="622"/>
        <v>6.7474049892028362E-4</v>
      </c>
      <c r="Y821" s="44">
        <f t="shared" si="623"/>
        <v>675</v>
      </c>
      <c r="Z821" s="45">
        <f t="shared" si="624"/>
        <v>2.9309723446476104E-3</v>
      </c>
      <c r="AA821" s="46">
        <f t="shared" si="625"/>
        <v>2.3669143832157789E-3</v>
      </c>
      <c r="AB821" s="183">
        <f t="shared" si="627"/>
        <v>0.24</v>
      </c>
      <c r="AC821" s="36">
        <v>801</v>
      </c>
      <c r="AD821" s="47" t="e">
        <f>VLOOKUP(B810,#REF!,3,FALSE)</f>
        <v>#REF!</v>
      </c>
      <c r="AE821" s="2" t="e">
        <f t="shared" si="626"/>
        <v>#REF!</v>
      </c>
      <c r="AF821" s="106">
        <v>43173</v>
      </c>
      <c r="AG821" s="108">
        <f t="shared" si="628"/>
        <v>-179886.5</v>
      </c>
      <c r="AI821" s="106">
        <v>12357322</v>
      </c>
      <c r="AJ821" s="106">
        <v>12.896089999999999</v>
      </c>
      <c r="AK821" s="106">
        <v>257854</v>
      </c>
      <c r="AL821" s="106">
        <v>3.0037500000000001</v>
      </c>
      <c r="AM821" s="106">
        <v>160136</v>
      </c>
      <c r="AN821" s="106">
        <v>12335155</v>
      </c>
      <c r="AO821" s="106">
        <v>13.20609</v>
      </c>
      <c r="AP821" s="106">
        <v>236325</v>
      </c>
      <c r="AQ821" s="106">
        <v>3.0037500000000001</v>
      </c>
      <c r="AR821" s="106">
        <v>163609</v>
      </c>
      <c r="AS821" s="106">
        <v>12425642</v>
      </c>
      <c r="AT821" s="106">
        <v>13.120570000000001</v>
      </c>
      <c r="AU821" s="106">
        <v>247672</v>
      </c>
      <c r="AV821" s="106">
        <v>3.0037500000000001</v>
      </c>
      <c r="AW821" s="106">
        <v>163775</v>
      </c>
      <c r="AX821" s="106"/>
    </row>
    <row r="822" spans="1:50" x14ac:dyDescent="0.2">
      <c r="A822" s="101">
        <v>57</v>
      </c>
      <c r="B822" s="38" t="s">
        <v>1446</v>
      </c>
      <c r="C822" s="72" t="s">
        <v>1447</v>
      </c>
      <c r="D822" s="82">
        <v>269</v>
      </c>
      <c r="E822" s="69">
        <v>31594</v>
      </c>
      <c r="F822" s="119">
        <v>2689977</v>
      </c>
      <c r="G822" s="120">
        <v>5.0000400000000003</v>
      </c>
      <c r="H822" s="119">
        <v>141617</v>
      </c>
      <c r="I822" s="120">
        <v>2.8386399999999998</v>
      </c>
      <c r="J822" s="28">
        <v>13852</v>
      </c>
      <c r="K822" s="119">
        <v>2991662</v>
      </c>
      <c r="L822" s="120">
        <v>4.5499700000000001</v>
      </c>
      <c r="M822" s="119">
        <v>159877</v>
      </c>
      <c r="N822" s="120">
        <v>2.5457000000000001</v>
      </c>
      <c r="O822" s="28">
        <v>14019</v>
      </c>
      <c r="P822" s="119">
        <v>3125203</v>
      </c>
      <c r="Q822" s="120">
        <v>4.4502699999999997</v>
      </c>
      <c r="R822" s="119">
        <v>163071</v>
      </c>
      <c r="S822" s="120">
        <v>2.5203700000000002</v>
      </c>
      <c r="T822" s="28">
        <v>14319</v>
      </c>
      <c r="U822" s="28">
        <v>42190</v>
      </c>
      <c r="V822" s="43" t="s">
        <v>37</v>
      </c>
      <c r="W822" s="44">
        <f t="shared" si="621"/>
        <v>42190</v>
      </c>
      <c r="X822" s="45">
        <f t="shared" si="622"/>
        <v>2.5241444980889132E-4</v>
      </c>
      <c r="Y822" s="44">
        <f t="shared" si="623"/>
        <v>269</v>
      </c>
      <c r="Z822" s="45">
        <f t="shared" si="624"/>
        <v>1.1680467566077143E-3</v>
      </c>
      <c r="AA822" s="46">
        <f t="shared" si="625"/>
        <v>9.3913867990800854E-4</v>
      </c>
      <c r="AB822" s="183">
        <f t="shared" si="627"/>
        <v>0.09</v>
      </c>
      <c r="AC822" s="36">
        <v>802</v>
      </c>
      <c r="AD822" s="47" t="e">
        <f>VLOOKUP(B811,#REF!,3,FALSE)</f>
        <v>#REF!</v>
      </c>
      <c r="AE822" s="2" t="e">
        <f t="shared" si="626"/>
        <v>#REF!</v>
      </c>
      <c r="AF822" s="106">
        <v>15227</v>
      </c>
      <c r="AG822" s="108">
        <f t="shared" si="628"/>
        <v>-169187.88888888891</v>
      </c>
      <c r="AI822" s="106">
        <v>2689977</v>
      </c>
      <c r="AJ822" s="106">
        <v>5.0000400000000003</v>
      </c>
      <c r="AK822" s="106">
        <v>141617</v>
      </c>
      <c r="AL822" s="106">
        <v>2.8386399999999998</v>
      </c>
      <c r="AM822" s="106">
        <v>13852</v>
      </c>
      <c r="AN822" s="106">
        <v>2991662</v>
      </c>
      <c r="AO822" s="106">
        <v>4.5499700000000001</v>
      </c>
      <c r="AP822" s="106">
        <v>159877</v>
      </c>
      <c r="AQ822" s="106">
        <v>2.5457000000000001</v>
      </c>
      <c r="AR822" s="106">
        <v>14019</v>
      </c>
      <c r="AS822" s="106">
        <v>3125203</v>
      </c>
      <c r="AT822" s="106">
        <v>4.4502699999999997</v>
      </c>
      <c r="AU822" s="106">
        <v>163071</v>
      </c>
      <c r="AV822" s="106">
        <v>2.5203700000000002</v>
      </c>
      <c r="AW822" s="106">
        <v>14319</v>
      </c>
      <c r="AX822" s="106"/>
    </row>
    <row r="823" spans="1:50" x14ac:dyDescent="0.2">
      <c r="A823" s="101">
        <v>57</v>
      </c>
      <c r="B823" s="38" t="s">
        <v>1448</v>
      </c>
      <c r="C823" s="72" t="s">
        <v>1449</v>
      </c>
      <c r="D823" s="28">
        <v>2328</v>
      </c>
      <c r="E823" s="69">
        <v>37987</v>
      </c>
      <c r="F823" s="119">
        <v>6108381</v>
      </c>
      <c r="G823" s="120">
        <v>6.7070100000000004</v>
      </c>
      <c r="H823" s="119">
        <v>231473</v>
      </c>
      <c r="I823" s="120">
        <v>2.9161000000000001</v>
      </c>
      <c r="J823" s="28">
        <v>41644</v>
      </c>
      <c r="K823" s="119">
        <v>5972652</v>
      </c>
      <c r="L823" s="120">
        <v>7.2351400000000003</v>
      </c>
      <c r="M823" s="119">
        <v>267335</v>
      </c>
      <c r="N823" s="120">
        <v>2.5249199999999998</v>
      </c>
      <c r="O823" s="28">
        <v>43888</v>
      </c>
      <c r="P823" s="119">
        <v>6418674</v>
      </c>
      <c r="Q823" s="120">
        <v>6.6322000000000001</v>
      </c>
      <c r="R823" s="119">
        <v>273157</v>
      </c>
      <c r="S823" s="120">
        <v>3.0019300000000002</v>
      </c>
      <c r="T823" s="28">
        <v>43390</v>
      </c>
      <c r="U823" s="28">
        <v>128922</v>
      </c>
      <c r="V823" s="43" t="s">
        <v>37</v>
      </c>
      <c r="W823" s="44">
        <f t="shared" si="621"/>
        <v>128922</v>
      </c>
      <c r="X823" s="45">
        <f t="shared" si="622"/>
        <v>7.7131490159426143E-4</v>
      </c>
      <c r="Y823" s="44">
        <f t="shared" si="623"/>
        <v>2328</v>
      </c>
      <c r="Z823" s="45">
        <f t="shared" si="624"/>
        <v>1.0108597953095759E-2</v>
      </c>
      <c r="AA823" s="46">
        <f t="shared" si="625"/>
        <v>7.7742771902203842E-3</v>
      </c>
      <c r="AB823" s="183">
        <f t="shared" si="627"/>
        <v>0.78</v>
      </c>
      <c r="AC823" s="36">
        <v>807</v>
      </c>
      <c r="AD823" s="47" t="e">
        <f>VLOOKUP(B816,#REF!,3,FALSE)</f>
        <v>#REF!</v>
      </c>
      <c r="AE823" s="2" t="e">
        <f t="shared" si="626"/>
        <v>#REF!</v>
      </c>
      <c r="AF823" s="106">
        <v>88139</v>
      </c>
      <c r="AG823" s="108">
        <f t="shared" si="628"/>
        <v>-112997.71794871794</v>
      </c>
      <c r="AI823" s="106">
        <v>29034917</v>
      </c>
      <c r="AJ823" s="106">
        <v>10.38312</v>
      </c>
      <c r="AK823" s="106">
        <v>257201</v>
      </c>
      <c r="AL823" s="106">
        <v>3.0037500000000001</v>
      </c>
      <c r="AM823" s="106">
        <v>302246</v>
      </c>
      <c r="AN823" s="106">
        <v>31181337</v>
      </c>
      <c r="AO823" s="106">
        <v>10.44523</v>
      </c>
      <c r="AP823" s="106">
        <v>252293</v>
      </c>
      <c r="AQ823" s="106">
        <v>3.0037500000000001</v>
      </c>
      <c r="AR823" s="106">
        <v>326454</v>
      </c>
      <c r="AS823" s="106">
        <v>33551493</v>
      </c>
      <c r="AT823" s="106">
        <v>10.445180000000001</v>
      </c>
      <c r="AU823" s="106">
        <v>255767</v>
      </c>
      <c r="AV823" s="106">
        <v>3.0037500000000001</v>
      </c>
      <c r="AW823" s="106">
        <v>351220</v>
      </c>
      <c r="AX823" s="106"/>
    </row>
    <row r="824" spans="1:50" x14ac:dyDescent="0.2">
      <c r="A824" s="101">
        <v>57</v>
      </c>
      <c r="B824" s="38" t="s">
        <v>1450</v>
      </c>
      <c r="C824" s="72" t="s">
        <v>1451</v>
      </c>
      <c r="D824" s="28">
        <v>1407</v>
      </c>
      <c r="E824" s="69">
        <v>37987</v>
      </c>
      <c r="F824" s="119">
        <v>4937117</v>
      </c>
      <c r="G824" s="120">
        <v>8.0950000000000006</v>
      </c>
      <c r="H824" s="119">
        <v>34745</v>
      </c>
      <c r="I824" s="120">
        <v>0</v>
      </c>
      <c r="J824" s="28">
        <v>39966</v>
      </c>
      <c r="K824" s="119">
        <v>5365542</v>
      </c>
      <c r="L824" s="120">
        <v>8.0953599999999994</v>
      </c>
      <c r="M824" s="119">
        <v>40710</v>
      </c>
      <c r="N824" s="120">
        <v>2.9967999999999999</v>
      </c>
      <c r="O824" s="28">
        <v>43558</v>
      </c>
      <c r="P824" s="119">
        <v>5824205</v>
      </c>
      <c r="Q824" s="120">
        <v>8.0956899999999994</v>
      </c>
      <c r="R824" s="119">
        <v>43513</v>
      </c>
      <c r="S824" s="120">
        <v>3.0037500000000001</v>
      </c>
      <c r="T824" s="28">
        <v>47282</v>
      </c>
      <c r="U824" s="28">
        <v>130806</v>
      </c>
      <c r="V824" s="43" t="s">
        <v>37</v>
      </c>
      <c r="W824" s="44">
        <f t="shared" si="621"/>
        <v>130806</v>
      </c>
      <c r="X824" s="45">
        <f t="shared" si="622"/>
        <v>7.825865020550329E-4</v>
      </c>
      <c r="Y824" s="44">
        <f t="shared" si="623"/>
        <v>1407</v>
      </c>
      <c r="Z824" s="45">
        <f t="shared" si="624"/>
        <v>6.1094490206210191E-3</v>
      </c>
      <c r="AA824" s="46">
        <f t="shared" si="625"/>
        <v>4.7777333909795223E-3</v>
      </c>
      <c r="AB824" s="183">
        <f t="shared" si="627"/>
        <v>0.48</v>
      </c>
      <c r="AC824" s="36">
        <v>813</v>
      </c>
      <c r="AD824" s="47" t="e">
        <f>VLOOKUP(B822,#REF!,3,FALSE)</f>
        <v>#REF!</v>
      </c>
      <c r="AE824" s="2" t="e">
        <f t="shared" si="626"/>
        <v>#REF!</v>
      </c>
      <c r="AF824" s="106">
        <v>60824</v>
      </c>
      <c r="AG824" s="108">
        <f t="shared" si="628"/>
        <v>-126715.66666666667</v>
      </c>
      <c r="AI824" s="106">
        <v>12020782</v>
      </c>
      <c r="AJ824" s="106">
        <v>10.81387</v>
      </c>
      <c r="AK824" s="106">
        <v>375227</v>
      </c>
      <c r="AL824" s="106">
        <v>3.0037500000000001</v>
      </c>
      <c r="AM824" s="106">
        <v>131118</v>
      </c>
      <c r="AN824" s="106">
        <v>13725519</v>
      </c>
      <c r="AO824" s="106">
        <v>10.60285</v>
      </c>
      <c r="AP824" s="106">
        <v>375817</v>
      </c>
      <c r="AQ824" s="106">
        <v>3.0037500000000001</v>
      </c>
      <c r="AR824" s="106">
        <v>146658</v>
      </c>
      <c r="AS824" s="106">
        <v>15622696</v>
      </c>
      <c r="AT824" s="106">
        <v>12.049379999999999</v>
      </c>
      <c r="AU824" s="106">
        <v>393532</v>
      </c>
      <c r="AV824" s="106">
        <v>3.0037500000000001</v>
      </c>
      <c r="AW824" s="106">
        <v>189426</v>
      </c>
      <c r="AX824" s="106"/>
    </row>
    <row r="825" spans="1:50" x14ac:dyDescent="0.2">
      <c r="A825" s="101">
        <v>57</v>
      </c>
      <c r="B825" s="38" t="s">
        <v>1452</v>
      </c>
      <c r="C825" s="72" t="s">
        <v>1453</v>
      </c>
      <c r="D825" s="28">
        <v>160</v>
      </c>
      <c r="E825" s="69">
        <v>37712</v>
      </c>
      <c r="F825" s="119">
        <v>1518789</v>
      </c>
      <c r="G825" s="120">
        <v>6.9055</v>
      </c>
      <c r="H825" s="119">
        <v>110591</v>
      </c>
      <c r="I825" s="120">
        <v>3.0020500000000001</v>
      </c>
      <c r="J825" s="28">
        <v>10820</v>
      </c>
      <c r="K825" s="119">
        <v>1449184</v>
      </c>
      <c r="L825" s="120">
        <v>6.8962899999999996</v>
      </c>
      <c r="M825" s="119">
        <v>133374</v>
      </c>
      <c r="N825" s="120">
        <v>2.9990899999999998</v>
      </c>
      <c r="O825" s="28">
        <v>10394</v>
      </c>
      <c r="P825" s="119">
        <v>1513804</v>
      </c>
      <c r="Q825" s="120">
        <v>6.9011500000000003</v>
      </c>
      <c r="R825" s="119">
        <v>139735</v>
      </c>
      <c r="S825" s="120">
        <v>3.0037500000000001</v>
      </c>
      <c r="T825" s="28">
        <v>10867</v>
      </c>
      <c r="U825" s="28">
        <v>32081</v>
      </c>
      <c r="V825" s="43" t="s">
        <v>37</v>
      </c>
      <c r="W825" s="44">
        <f t="shared" si="621"/>
        <v>32081</v>
      </c>
      <c r="X825" s="45">
        <f t="shared" si="622"/>
        <v>1.9193429638111027E-4</v>
      </c>
      <c r="Y825" s="44">
        <f t="shared" si="623"/>
        <v>160</v>
      </c>
      <c r="Z825" s="45">
        <f t="shared" si="624"/>
        <v>6.9474900021276691E-4</v>
      </c>
      <c r="AA825" s="46">
        <f t="shared" si="625"/>
        <v>5.6904532425485269E-4</v>
      </c>
      <c r="AB825" s="183">
        <f t="shared" si="627"/>
        <v>0.06</v>
      </c>
      <c r="AC825" s="36">
        <v>814</v>
      </c>
      <c r="AD825" s="47" t="e">
        <f>VLOOKUP(B823,#REF!,3,FALSE)</f>
        <v>#REF!</v>
      </c>
      <c r="AE825" s="2" t="e">
        <f t="shared" si="626"/>
        <v>#REF!</v>
      </c>
      <c r="AF825" s="106">
        <v>10241</v>
      </c>
      <c r="AG825" s="108">
        <f t="shared" si="628"/>
        <v>-170682.33333333334</v>
      </c>
      <c r="AI825" s="106">
        <v>1518789</v>
      </c>
      <c r="AJ825" s="106">
        <v>6.9055</v>
      </c>
      <c r="AK825" s="106">
        <v>110591</v>
      </c>
      <c r="AL825" s="106">
        <v>3.0020500000000001</v>
      </c>
      <c r="AM825" s="106">
        <v>10820</v>
      </c>
      <c r="AN825" s="106">
        <v>1449184</v>
      </c>
      <c r="AO825" s="106">
        <v>6.8962899999999996</v>
      </c>
      <c r="AP825" s="106">
        <v>133374</v>
      </c>
      <c r="AQ825" s="106">
        <v>2.9990899999999998</v>
      </c>
      <c r="AR825" s="106">
        <v>10394</v>
      </c>
      <c r="AS825" s="106">
        <v>1513804</v>
      </c>
      <c r="AT825" s="106">
        <v>6.9011500000000003</v>
      </c>
      <c r="AU825" s="106">
        <v>139735</v>
      </c>
      <c r="AV825" s="106">
        <v>3.0037500000000001</v>
      </c>
      <c r="AW825" s="106">
        <v>10867</v>
      </c>
      <c r="AX825" s="106"/>
    </row>
    <row r="826" spans="1:50" x14ac:dyDescent="0.2">
      <c r="A826" s="101">
        <v>57</v>
      </c>
      <c r="B826" s="38" t="s">
        <v>1454</v>
      </c>
      <c r="C826" s="72" t="s">
        <v>1455</v>
      </c>
      <c r="D826" s="28">
        <v>3353</v>
      </c>
      <c r="E826" s="69">
        <v>41821</v>
      </c>
      <c r="F826" s="119">
        <v>9648044</v>
      </c>
      <c r="G826" s="120">
        <v>7.2391800000000002</v>
      </c>
      <c r="H826" s="119">
        <v>647246</v>
      </c>
      <c r="I826" s="120">
        <v>2.99885</v>
      </c>
      <c r="J826" s="28">
        <v>71785</v>
      </c>
      <c r="K826" s="119">
        <v>10939185</v>
      </c>
      <c r="L826" s="120">
        <v>7.3959700000000002</v>
      </c>
      <c r="M826" s="119">
        <v>715458</v>
      </c>
      <c r="N826" s="120">
        <v>3</v>
      </c>
      <c r="O826" s="28">
        <v>83052</v>
      </c>
      <c r="P826" s="119">
        <v>11473388</v>
      </c>
      <c r="Q826" s="120">
        <v>6.8948299999999998</v>
      </c>
      <c r="R826" s="119">
        <v>753057</v>
      </c>
      <c r="S826" s="120">
        <v>2.9997699999999998</v>
      </c>
      <c r="T826" s="28">
        <v>81366</v>
      </c>
      <c r="U826" s="28">
        <v>236203</v>
      </c>
      <c r="V826" s="43" t="s">
        <v>37</v>
      </c>
      <c r="W826" s="44">
        <f t="shared" si="621"/>
        <v>236203</v>
      </c>
      <c r="X826" s="45">
        <f t="shared" si="622"/>
        <v>1.4131559679594586E-3</v>
      </c>
      <c r="Y826" s="44">
        <f t="shared" si="623"/>
        <v>3353</v>
      </c>
      <c r="Z826" s="45">
        <f t="shared" si="624"/>
        <v>1.4559333735708797E-2</v>
      </c>
      <c r="AA826" s="46">
        <f t="shared" si="625"/>
        <v>1.1272789293771464E-2</v>
      </c>
      <c r="AB826" s="183">
        <f t="shared" si="627"/>
        <v>1.1299999999999999</v>
      </c>
      <c r="AC826" s="36">
        <v>815</v>
      </c>
      <c r="AD826" s="47" t="e">
        <f>VLOOKUP(B824,#REF!,3,FALSE)</f>
        <v>#REF!</v>
      </c>
      <c r="AE826" s="2" t="e">
        <f t="shared" si="626"/>
        <v>#REF!</v>
      </c>
      <c r="AF826" s="106"/>
      <c r="AI826" s="106">
        <v>42685855</v>
      </c>
      <c r="AJ826" s="106">
        <v>8.5426800000000007</v>
      </c>
      <c r="AK826" s="106">
        <v>1466059</v>
      </c>
      <c r="AL826" s="106">
        <v>3.0032899999999998</v>
      </c>
      <c r="AM826" s="106">
        <v>369055</v>
      </c>
      <c r="AN826" s="106">
        <v>51034263</v>
      </c>
      <c r="AO826" s="106">
        <v>8.6979199999999999</v>
      </c>
      <c r="AP826" s="106">
        <v>1545535</v>
      </c>
      <c r="AQ826" s="106">
        <v>3.0037500000000001</v>
      </c>
      <c r="AR826" s="106">
        <v>448534</v>
      </c>
      <c r="AS826" s="106">
        <v>55235491</v>
      </c>
      <c r="AT826" s="106">
        <v>9.3264300000000002</v>
      </c>
      <c r="AU826" s="106">
        <v>1595586</v>
      </c>
      <c r="AV826" s="106">
        <v>3.0037500000000001</v>
      </c>
      <c r="AW826" s="106">
        <v>519943</v>
      </c>
      <c r="AX826" s="106"/>
    </row>
    <row r="827" spans="1:50" x14ac:dyDescent="0.2">
      <c r="A827" s="101">
        <v>57</v>
      </c>
      <c r="B827" s="38" t="s">
        <v>1456</v>
      </c>
      <c r="C827" s="73" t="s">
        <v>153</v>
      </c>
      <c r="D827" s="28">
        <v>411</v>
      </c>
      <c r="E827" s="69">
        <v>41821</v>
      </c>
      <c r="F827" s="119">
        <v>0</v>
      </c>
      <c r="G827" s="120">
        <v>6.25474</v>
      </c>
      <c r="H827" s="119">
        <v>0</v>
      </c>
      <c r="I827" s="120">
        <v>0</v>
      </c>
      <c r="J827" s="28">
        <v>0</v>
      </c>
      <c r="K827" s="119">
        <v>0</v>
      </c>
      <c r="L827" s="120">
        <v>6.2683799999999996</v>
      </c>
      <c r="M827" s="119">
        <v>0</v>
      </c>
      <c r="N827" s="120">
        <v>0</v>
      </c>
      <c r="O827" s="28">
        <v>0</v>
      </c>
      <c r="P827" s="119">
        <v>0</v>
      </c>
      <c r="Q827" s="120">
        <v>6.4033899999999999</v>
      </c>
      <c r="R827" s="119">
        <v>0</v>
      </c>
      <c r="S827" s="120">
        <v>2.99884</v>
      </c>
      <c r="T827" s="28">
        <v>0</v>
      </c>
      <c r="U827" s="28">
        <v>0</v>
      </c>
      <c r="V827" s="43" t="s">
        <v>37</v>
      </c>
      <c r="W827" s="44">
        <f t="shared" si="621"/>
        <v>0</v>
      </c>
      <c r="X827" s="45">
        <f t="shared" si="622"/>
        <v>0</v>
      </c>
      <c r="Y827" s="44">
        <f t="shared" si="623"/>
        <v>411</v>
      </c>
      <c r="Z827" s="45">
        <f t="shared" si="624"/>
        <v>1.7846364942965449E-3</v>
      </c>
      <c r="AA827" s="46">
        <f t="shared" si="625"/>
        <v>1.3384773707224087E-3</v>
      </c>
      <c r="AB827" s="183">
        <f t="shared" si="627"/>
        <v>0.13</v>
      </c>
      <c r="AC827" s="36">
        <v>817</v>
      </c>
      <c r="AD827" s="47" t="e">
        <f>VLOOKUP(B826,#REF!,3,FALSE)</f>
        <v>#REF!</v>
      </c>
      <c r="AE827" s="2" t="e">
        <f t="shared" si="626"/>
        <v>#REF!</v>
      </c>
      <c r="AF827" s="106"/>
      <c r="AI827" s="106">
        <v>0</v>
      </c>
      <c r="AJ827" s="106">
        <v>0</v>
      </c>
      <c r="AK827" s="106">
        <v>0</v>
      </c>
      <c r="AL827" s="106">
        <v>0</v>
      </c>
      <c r="AM827" s="106">
        <v>0</v>
      </c>
      <c r="AN827" s="106">
        <v>0</v>
      </c>
      <c r="AO827" s="106">
        <v>0</v>
      </c>
      <c r="AP827" s="106">
        <v>0</v>
      </c>
      <c r="AQ827" s="106"/>
      <c r="AR827" s="106">
        <v>0</v>
      </c>
      <c r="AS827" s="106">
        <v>0</v>
      </c>
      <c r="AT827" s="106">
        <v>0</v>
      </c>
      <c r="AU827" s="106">
        <v>0</v>
      </c>
      <c r="AV827" s="106">
        <v>0</v>
      </c>
      <c r="AW827" s="106">
        <v>0</v>
      </c>
      <c r="AX827" s="106"/>
    </row>
    <row r="828" spans="1:50" x14ac:dyDescent="0.2">
      <c r="A828" s="101">
        <v>57</v>
      </c>
      <c r="B828" s="38" t="s">
        <v>1457</v>
      </c>
      <c r="C828" s="72" t="s">
        <v>51</v>
      </c>
      <c r="D828" s="28">
        <v>19294</v>
      </c>
      <c r="E828" s="69">
        <v>41821</v>
      </c>
      <c r="F828" s="122">
        <v>0</v>
      </c>
      <c r="G828" s="120">
        <v>0</v>
      </c>
      <c r="H828" s="119">
        <v>0</v>
      </c>
      <c r="I828" s="120">
        <v>0</v>
      </c>
      <c r="J828" s="28">
        <v>20891044</v>
      </c>
      <c r="K828" s="119">
        <v>0</v>
      </c>
      <c r="L828" s="120">
        <v>0</v>
      </c>
      <c r="M828" s="119">
        <v>0</v>
      </c>
      <c r="N828" s="120">
        <v>0</v>
      </c>
      <c r="O828" s="28">
        <v>22388275</v>
      </c>
      <c r="P828" s="119">
        <v>0</v>
      </c>
      <c r="Q828" s="120">
        <v>0</v>
      </c>
      <c r="R828" s="119">
        <v>0</v>
      </c>
      <c r="S828" s="120">
        <v>0</v>
      </c>
      <c r="T828" s="28">
        <v>23740320</v>
      </c>
      <c r="U828" s="28">
        <v>67019639</v>
      </c>
      <c r="V828" s="43" t="s">
        <v>37</v>
      </c>
      <c r="W828" s="44">
        <f t="shared" si="621"/>
        <v>67019639</v>
      </c>
      <c r="X828" s="45">
        <f t="shared" si="622"/>
        <v>0.40096528335092479</v>
      </c>
      <c r="Y828" s="44">
        <f t="shared" si="623"/>
        <v>19294</v>
      </c>
      <c r="Z828" s="45">
        <f t="shared" si="624"/>
        <v>8.3778045063157031E-2</v>
      </c>
      <c r="AA828" s="46">
        <f t="shared" si="625"/>
        <v>0.16307485463509896</v>
      </c>
      <c r="AB828" s="185">
        <f t="shared" si="627"/>
        <v>16.309999999999999</v>
      </c>
      <c r="AC828" s="36">
        <v>819</v>
      </c>
      <c r="AD828" s="47" t="e">
        <f>VLOOKUP(B828,#REF!,3,FALSE)</f>
        <v>#REF!</v>
      </c>
      <c r="AE828" s="2" t="e">
        <f t="shared" si="626"/>
        <v>#REF!</v>
      </c>
      <c r="AF828" s="106"/>
      <c r="AI828" s="106"/>
      <c r="AJ828" s="106"/>
      <c r="AK828" s="106"/>
      <c r="AL828" s="106"/>
      <c r="AM828" s="106">
        <v>39950703</v>
      </c>
      <c r="AN828" s="106"/>
      <c r="AO828" s="106"/>
      <c r="AP828" s="106"/>
      <c r="AQ828" s="106"/>
      <c r="AR828" s="106">
        <v>42340734</v>
      </c>
      <c r="AS828" s="106"/>
      <c r="AT828" s="106"/>
      <c r="AU828" s="106"/>
      <c r="AV828" s="106"/>
      <c r="AW828" s="106">
        <v>45530313</v>
      </c>
      <c r="AX828" s="106"/>
    </row>
    <row r="829" spans="1:50" x14ac:dyDescent="0.2">
      <c r="A829" s="101">
        <v>57</v>
      </c>
      <c r="B829" s="51" t="s">
        <v>1458</v>
      </c>
      <c r="C829" s="52" t="s">
        <v>1459</v>
      </c>
      <c r="D829" s="71">
        <f>SUM(D810:D828)</f>
        <v>230299</v>
      </c>
      <c r="E829" s="69"/>
      <c r="F829" s="55"/>
      <c r="G829" s="56"/>
      <c r="H829" s="55"/>
      <c r="I829" s="56"/>
      <c r="J829" s="123">
        <f>SUBTOTAL(9,J810:J828)</f>
        <v>52593963</v>
      </c>
      <c r="K829" s="55"/>
      <c r="L829" s="59"/>
      <c r="M829" s="55"/>
      <c r="N829" s="59"/>
      <c r="O829" s="57">
        <f>SUBTOTAL(9,O810:O828)</f>
        <v>56343192</v>
      </c>
      <c r="P829" s="55"/>
      <c r="Q829" s="60"/>
      <c r="R829" s="55"/>
      <c r="S829" s="60"/>
      <c r="T829" s="57">
        <f>SUBTOTAL(9,T810:T828)</f>
        <v>58208585</v>
      </c>
      <c r="U829" s="57">
        <f>SUBTOTAL(9,U810:U828)</f>
        <v>167145740</v>
      </c>
      <c r="V829" s="43"/>
      <c r="W829" s="61">
        <f t="shared" ref="W829:AB829" si="629">SUBTOTAL(9,W810:W828)</f>
        <v>167145740</v>
      </c>
      <c r="X829" s="62">
        <f t="shared" si="629"/>
        <v>1</v>
      </c>
      <c r="Y829" s="61">
        <f t="shared" si="629"/>
        <v>230299</v>
      </c>
      <c r="Z829" s="62">
        <f t="shared" si="629"/>
        <v>0.99999999999999978</v>
      </c>
      <c r="AA829" s="63">
        <f t="shared" si="629"/>
        <v>1</v>
      </c>
      <c r="AB829" s="64">
        <f t="shared" si="629"/>
        <v>100</v>
      </c>
      <c r="AC829" s="36">
        <v>820</v>
      </c>
      <c r="AD829" s="47" t="e">
        <f>VLOOKUP(B829,#REF!,3,FALSE)</f>
        <v>#REF!</v>
      </c>
      <c r="AE829" s="2" t="e">
        <f t="shared" si="626"/>
        <v>#REF!</v>
      </c>
      <c r="AF829" s="64">
        <f>SUBTOTAL(9,AF810:AF828)</f>
        <v>1061047</v>
      </c>
      <c r="AG829" s="108">
        <f>1-(AF829/AB829)</f>
        <v>-10609.47</v>
      </c>
    </row>
    <row r="830" spans="1:50" ht="13.5" thickBot="1" x14ac:dyDescent="0.25">
      <c r="A830" s="25">
        <v>57</v>
      </c>
      <c r="B830" s="51"/>
      <c r="C830" s="52"/>
      <c r="D830" s="53" t="s">
        <v>54</v>
      </c>
      <c r="E830" s="54">
        <f>COUNTIF(E810:E828,"&gt;0.0")</f>
        <v>19</v>
      </c>
      <c r="F830" s="55"/>
      <c r="G830" s="56"/>
      <c r="H830" s="55"/>
      <c r="I830" s="56"/>
      <c r="J830" s="57"/>
      <c r="K830" s="58"/>
      <c r="L830" s="59"/>
      <c r="M830" s="58"/>
      <c r="N830" s="59"/>
      <c r="O830" s="57"/>
      <c r="P830" s="57"/>
      <c r="Q830" s="60"/>
      <c r="R830" s="57"/>
      <c r="S830" s="60"/>
      <c r="T830" s="57"/>
      <c r="U830" s="42"/>
      <c r="V830" s="43"/>
      <c r="W830" s="44"/>
      <c r="X830" s="45"/>
      <c r="Y830" s="44"/>
      <c r="Z830" s="45"/>
      <c r="AA830" s="46"/>
      <c r="AB830" s="183"/>
      <c r="AC830" s="36">
        <v>821</v>
      </c>
      <c r="AD830" s="47"/>
    </row>
    <row r="831" spans="1:50" ht="15.75" thickBot="1" x14ac:dyDescent="0.3">
      <c r="A831" s="25">
        <v>58</v>
      </c>
      <c r="B831" s="78" t="s">
        <v>1460</v>
      </c>
      <c r="C831" s="72"/>
      <c r="D831" s="49"/>
      <c r="E831" s="69"/>
      <c r="F831" s="42"/>
      <c r="G831" s="77"/>
      <c r="H831" s="42"/>
      <c r="I831" s="77"/>
      <c r="J831" s="42"/>
      <c r="K831" s="42"/>
      <c r="L831" s="92"/>
      <c r="M831" s="42"/>
      <c r="N831" s="77"/>
      <c r="O831" s="42"/>
      <c r="P831" s="42"/>
      <c r="Q831" s="77"/>
      <c r="R831" s="42"/>
      <c r="S831" s="92"/>
      <c r="T831" s="42"/>
      <c r="U831" s="42"/>
      <c r="V831" s="43"/>
      <c r="W831" s="33"/>
      <c r="X831" s="34"/>
      <c r="Y831" s="33"/>
      <c r="Z831" s="34"/>
      <c r="AA831" s="35"/>
      <c r="AB831" s="184">
        <v>100</v>
      </c>
      <c r="AC831" s="36">
        <v>822</v>
      </c>
      <c r="AD831" s="47"/>
    </row>
    <row r="832" spans="1:50" x14ac:dyDescent="0.2">
      <c r="A832" s="25">
        <v>58</v>
      </c>
      <c r="B832" s="38" t="s">
        <v>1461</v>
      </c>
      <c r="C832" s="72" t="s">
        <v>1462</v>
      </c>
      <c r="D832" s="28">
        <v>1830</v>
      </c>
      <c r="E832" s="69">
        <v>39264</v>
      </c>
      <c r="F832" s="42">
        <v>15811161</v>
      </c>
      <c r="G832" s="77">
        <v>6.3425399999999996</v>
      </c>
      <c r="H832" s="42">
        <v>205941</v>
      </c>
      <c r="I832" s="77">
        <v>2.42788</v>
      </c>
      <c r="J832" s="41">
        <f t="shared" ref="J832:J840" si="630">ROUND((+F832*G832+H832*I832)/1000,0)</f>
        <v>100783</v>
      </c>
      <c r="K832" s="42">
        <v>18991904</v>
      </c>
      <c r="L832" s="77">
        <v>5.7275999999999998</v>
      </c>
      <c r="M832" s="42">
        <v>213869</v>
      </c>
      <c r="N832" s="77">
        <v>2.3378800000000002</v>
      </c>
      <c r="O832" s="41">
        <f t="shared" ref="O832:O840" si="631">ROUND((+K832*L832+M832*N832)/1000,0)</f>
        <v>109278</v>
      </c>
      <c r="P832" s="42">
        <v>19854098</v>
      </c>
      <c r="Q832" s="77">
        <v>5.5404200000000001</v>
      </c>
      <c r="R832" s="42">
        <v>222355</v>
      </c>
      <c r="S832" s="77">
        <v>2.2486600000000001</v>
      </c>
      <c r="T832" s="41">
        <f t="shared" ref="T832:T840" si="632">ROUND((+P832*Q832+R832*S832)/1000,0)</f>
        <v>110500</v>
      </c>
      <c r="U832" s="42">
        <f t="shared" ref="U832:U841" si="633">ROUND(+T832+O832+J832,0)</f>
        <v>320561</v>
      </c>
      <c r="V832" s="43" t="s">
        <v>37</v>
      </c>
      <c r="W832" s="44">
        <f t="shared" ref="W832:W841" si="634">IF(V832="yes",U832,"")</f>
        <v>320561</v>
      </c>
      <c r="X832" s="45">
        <f t="shared" ref="X832:X841" si="635">IF(V832="yes",W832/W$842,0)</f>
        <v>3.3161687446277684E-2</v>
      </c>
      <c r="Y832" s="44">
        <f t="shared" ref="Y832:Y841" si="636">IF(V832="yes",D832,"")</f>
        <v>1830</v>
      </c>
      <c r="Z832" s="45">
        <f t="shared" ref="Z832:Z841" si="637">IF(V832="yes",Y832/Y$842,0)</f>
        <v>0.16886592230322045</v>
      </c>
      <c r="AA832" s="46">
        <f t="shared" ref="AA832:AA841" si="638">(X832*0.25+Z832*0.75)</f>
        <v>0.13493986358898474</v>
      </c>
      <c r="AB832" s="183">
        <f>ROUND(+AA832*$AB$831,3)</f>
        <v>13.494</v>
      </c>
      <c r="AC832" s="36">
        <v>823</v>
      </c>
      <c r="AD832" s="47" t="e">
        <f>VLOOKUP(B832,#REF!,3,FALSE)</f>
        <v>#REF!</v>
      </c>
      <c r="AE832" s="2" t="e">
        <f t="shared" ref="AE832:AE842" si="639">EXACT(D832,AD832)</f>
        <v>#REF!</v>
      </c>
    </row>
    <row r="833" spans="1:31" x14ac:dyDescent="0.2">
      <c r="A833" s="25">
        <v>58</v>
      </c>
      <c r="B833" s="38" t="s">
        <v>1463</v>
      </c>
      <c r="C833" s="72" t="s">
        <v>1464</v>
      </c>
      <c r="D833" s="28">
        <v>2084</v>
      </c>
      <c r="E833" s="69">
        <v>39264</v>
      </c>
      <c r="F833" s="42">
        <v>23833564</v>
      </c>
      <c r="G833" s="77">
        <v>9.4423100000000009</v>
      </c>
      <c r="H833" s="42">
        <v>183623</v>
      </c>
      <c r="I833" s="77">
        <v>3.0037500000000001</v>
      </c>
      <c r="J833" s="41">
        <f t="shared" si="630"/>
        <v>225595</v>
      </c>
      <c r="K833" s="42">
        <v>29017858</v>
      </c>
      <c r="L833" s="77">
        <v>9.1967800000000004</v>
      </c>
      <c r="M833" s="42">
        <v>230367</v>
      </c>
      <c r="N833" s="77">
        <v>3.0037500000000001</v>
      </c>
      <c r="O833" s="41">
        <f t="shared" si="631"/>
        <v>267563</v>
      </c>
      <c r="P833" s="42">
        <v>30506417</v>
      </c>
      <c r="Q833" s="77">
        <v>9.0622299999999996</v>
      </c>
      <c r="R833" s="42">
        <v>230743</v>
      </c>
      <c r="S833" s="77">
        <v>3.0033400000000001</v>
      </c>
      <c r="T833" s="41">
        <f t="shared" si="632"/>
        <v>277149</v>
      </c>
      <c r="U833" s="42">
        <f t="shared" si="633"/>
        <v>770307</v>
      </c>
      <c r="V833" s="43" t="s">
        <v>37</v>
      </c>
      <c r="W833" s="44">
        <f t="shared" si="634"/>
        <v>770307</v>
      </c>
      <c r="X833" s="45">
        <f t="shared" si="635"/>
        <v>7.9687422898230997E-2</v>
      </c>
      <c r="Y833" s="44">
        <f t="shared" si="636"/>
        <v>2084</v>
      </c>
      <c r="Z833" s="45">
        <f t="shared" si="637"/>
        <v>0.19230414321306635</v>
      </c>
      <c r="AA833" s="46">
        <f t="shared" si="638"/>
        <v>0.16414996313435753</v>
      </c>
      <c r="AB833" s="183">
        <f t="shared" ref="AB833:AB841" si="640">ROUND(+AA833*$AB$831,3)</f>
        <v>16.414999999999999</v>
      </c>
      <c r="AC833" s="36">
        <v>824</v>
      </c>
      <c r="AD833" s="47" t="e">
        <f>VLOOKUP(B833,#REF!,3,FALSE)</f>
        <v>#REF!</v>
      </c>
      <c r="AE833" s="2" t="e">
        <f t="shared" si="639"/>
        <v>#REF!</v>
      </c>
    </row>
    <row r="834" spans="1:31" x14ac:dyDescent="0.2">
      <c r="A834" s="25">
        <v>58</v>
      </c>
      <c r="B834" s="38" t="s">
        <v>1465</v>
      </c>
      <c r="C834" s="79" t="s">
        <v>1466</v>
      </c>
      <c r="D834" s="49">
        <v>752</v>
      </c>
      <c r="E834" s="69">
        <v>39264</v>
      </c>
      <c r="F834" s="42">
        <v>7714360</v>
      </c>
      <c r="G834" s="77">
        <v>8.8982500000000009</v>
      </c>
      <c r="H834" s="42">
        <v>207611</v>
      </c>
      <c r="I834" s="77">
        <v>3.0037500000000001</v>
      </c>
      <c r="J834" s="41">
        <f t="shared" si="630"/>
        <v>69268</v>
      </c>
      <c r="K834" s="42">
        <v>9024252</v>
      </c>
      <c r="L834" s="77">
        <v>8.74709</v>
      </c>
      <c r="M834" s="42">
        <v>238092</v>
      </c>
      <c r="N834" s="77">
        <v>3.0030399999999999</v>
      </c>
      <c r="O834" s="41">
        <f t="shared" si="631"/>
        <v>79651</v>
      </c>
      <c r="P834" s="42">
        <v>9389540</v>
      </c>
      <c r="Q834" s="77">
        <v>8.6921499999999998</v>
      </c>
      <c r="R834" s="42">
        <v>251406</v>
      </c>
      <c r="S834" s="77">
        <v>3.0031099999999999</v>
      </c>
      <c r="T834" s="41">
        <f t="shared" si="632"/>
        <v>82370</v>
      </c>
      <c r="U834" s="42">
        <f t="shared" si="633"/>
        <v>231289</v>
      </c>
      <c r="V834" s="43" t="s">
        <v>37</v>
      </c>
      <c r="W834" s="44">
        <f t="shared" si="634"/>
        <v>231289</v>
      </c>
      <c r="X834" s="45">
        <f t="shared" si="635"/>
        <v>2.3926595960712997E-2</v>
      </c>
      <c r="Y834" s="44">
        <f t="shared" si="636"/>
        <v>752</v>
      </c>
      <c r="Z834" s="45">
        <f t="shared" si="637"/>
        <v>6.9391898126787852E-2</v>
      </c>
      <c r="AA834" s="46">
        <f t="shared" si="638"/>
        <v>5.8025572585269136E-2</v>
      </c>
      <c r="AB834" s="183">
        <f t="shared" si="640"/>
        <v>5.8029999999999999</v>
      </c>
      <c r="AC834" s="36">
        <v>825</v>
      </c>
      <c r="AD834" s="47" t="e">
        <f>VLOOKUP(B834,#REF!,3,FALSE)</f>
        <v>#REF!</v>
      </c>
      <c r="AE834" s="2" t="e">
        <f t="shared" si="639"/>
        <v>#REF!</v>
      </c>
    </row>
    <row r="835" spans="1:31" x14ac:dyDescent="0.2">
      <c r="A835" s="25">
        <v>58</v>
      </c>
      <c r="B835" s="38" t="s">
        <v>1467</v>
      </c>
      <c r="C835" s="79" t="s">
        <v>1468</v>
      </c>
      <c r="D835" s="28">
        <v>392</v>
      </c>
      <c r="E835" s="69">
        <v>39264</v>
      </c>
      <c r="F835" s="42">
        <v>2116923</v>
      </c>
      <c r="G835" s="77">
        <v>8.1</v>
      </c>
      <c r="H835" s="42">
        <v>0</v>
      </c>
      <c r="I835" s="77">
        <v>0</v>
      </c>
      <c r="J835" s="41">
        <f t="shared" si="630"/>
        <v>17147</v>
      </c>
      <c r="K835" s="42">
        <v>2583230</v>
      </c>
      <c r="L835" s="77">
        <v>6.1717300000000002</v>
      </c>
      <c r="M835" s="42">
        <v>0</v>
      </c>
      <c r="N835" s="77">
        <v>0</v>
      </c>
      <c r="O835" s="41">
        <f t="shared" si="631"/>
        <v>15943</v>
      </c>
      <c r="P835" s="42">
        <v>2704424</v>
      </c>
      <c r="Q835" s="77">
        <v>7.3742099999999997</v>
      </c>
      <c r="R835" s="42">
        <v>0</v>
      </c>
      <c r="S835" s="77">
        <v>0</v>
      </c>
      <c r="T835" s="41">
        <f t="shared" si="632"/>
        <v>19943</v>
      </c>
      <c r="U835" s="42">
        <f t="shared" si="633"/>
        <v>53033</v>
      </c>
      <c r="V835" s="43" t="s">
        <v>37</v>
      </c>
      <c r="W835" s="44">
        <f t="shared" si="634"/>
        <v>53033</v>
      </c>
      <c r="X835" s="45">
        <f t="shared" si="635"/>
        <v>5.486206276928399E-3</v>
      </c>
      <c r="Y835" s="44">
        <f t="shared" si="636"/>
        <v>392</v>
      </c>
      <c r="Z835" s="45">
        <f t="shared" si="637"/>
        <v>3.617237242779367E-2</v>
      </c>
      <c r="AA835" s="46">
        <f t="shared" si="638"/>
        <v>2.8500830890077353E-2</v>
      </c>
      <c r="AB835" s="183">
        <f t="shared" si="640"/>
        <v>2.85</v>
      </c>
      <c r="AC835" s="36">
        <v>826</v>
      </c>
      <c r="AD835" s="47" t="e">
        <f>VLOOKUP(B835,#REF!,3,FALSE)</f>
        <v>#REF!</v>
      </c>
      <c r="AE835" s="2" t="e">
        <f t="shared" si="639"/>
        <v>#REF!</v>
      </c>
    </row>
    <row r="836" spans="1:31" x14ac:dyDescent="0.2">
      <c r="A836" s="25">
        <v>58</v>
      </c>
      <c r="B836" s="38" t="s">
        <v>1469</v>
      </c>
      <c r="C836" s="72" t="s">
        <v>1470</v>
      </c>
      <c r="D836" s="28">
        <v>39</v>
      </c>
      <c r="E836" s="69">
        <v>39264</v>
      </c>
      <c r="F836" s="42">
        <v>303173</v>
      </c>
      <c r="G836" s="77">
        <v>0</v>
      </c>
      <c r="H836" s="42">
        <v>21634</v>
      </c>
      <c r="I836" s="77">
        <v>0</v>
      </c>
      <c r="J836" s="41">
        <f t="shared" si="630"/>
        <v>0</v>
      </c>
      <c r="K836" s="42">
        <v>375078</v>
      </c>
      <c r="L836" s="77">
        <v>0</v>
      </c>
      <c r="M836" s="42">
        <v>24129</v>
      </c>
      <c r="N836" s="77">
        <v>0</v>
      </c>
      <c r="O836" s="41">
        <f t="shared" si="631"/>
        <v>0</v>
      </c>
      <c r="P836" s="42">
        <v>390718</v>
      </c>
      <c r="Q836" s="77">
        <v>0</v>
      </c>
      <c r="R836" s="42">
        <v>25107</v>
      </c>
      <c r="S836" s="77">
        <v>0</v>
      </c>
      <c r="T836" s="41">
        <f t="shared" si="632"/>
        <v>0</v>
      </c>
      <c r="U836" s="42">
        <f t="shared" si="633"/>
        <v>0</v>
      </c>
      <c r="V836" s="43" t="s">
        <v>37</v>
      </c>
      <c r="W836" s="44">
        <f t="shared" si="634"/>
        <v>0</v>
      </c>
      <c r="X836" s="45">
        <f t="shared" si="635"/>
        <v>0</v>
      </c>
      <c r="Y836" s="44">
        <f t="shared" si="636"/>
        <v>39</v>
      </c>
      <c r="Z836" s="45">
        <f t="shared" si="637"/>
        <v>3.59878195072437E-3</v>
      </c>
      <c r="AA836" s="46">
        <f t="shared" si="638"/>
        <v>2.6990864630432776E-3</v>
      </c>
      <c r="AB836" s="183">
        <f t="shared" si="640"/>
        <v>0.27</v>
      </c>
      <c r="AC836" s="36">
        <v>827</v>
      </c>
      <c r="AD836" s="47" t="e">
        <f>VLOOKUP(B836,#REF!,3,FALSE)</f>
        <v>#REF!</v>
      </c>
      <c r="AE836" s="2" t="e">
        <f t="shared" si="639"/>
        <v>#REF!</v>
      </c>
    </row>
    <row r="837" spans="1:31" x14ac:dyDescent="0.2">
      <c r="A837" s="25">
        <v>58</v>
      </c>
      <c r="B837" s="38" t="s">
        <v>1471</v>
      </c>
      <c r="C837" s="72" t="s">
        <v>1472</v>
      </c>
      <c r="D837" s="28">
        <v>222</v>
      </c>
      <c r="E837" s="69">
        <v>39264</v>
      </c>
      <c r="F837" s="42">
        <v>1142209</v>
      </c>
      <c r="G837" s="77">
        <v>6.39025</v>
      </c>
      <c r="H837" s="42">
        <v>0</v>
      </c>
      <c r="I837" s="77">
        <v>0</v>
      </c>
      <c r="J837" s="41">
        <f t="shared" si="630"/>
        <v>7299</v>
      </c>
      <c r="K837" s="42">
        <v>1375843</v>
      </c>
      <c r="L837" s="77">
        <v>5.66852</v>
      </c>
      <c r="M837" s="42">
        <v>0</v>
      </c>
      <c r="N837" s="77">
        <v>0</v>
      </c>
      <c r="O837" s="41">
        <f t="shared" si="631"/>
        <v>7799</v>
      </c>
      <c r="P837" s="42">
        <v>1424195</v>
      </c>
      <c r="Q837" s="77">
        <v>5.6165099999999999</v>
      </c>
      <c r="R837" s="42">
        <v>0</v>
      </c>
      <c r="S837" s="77">
        <v>0</v>
      </c>
      <c r="T837" s="41">
        <f t="shared" si="632"/>
        <v>7999</v>
      </c>
      <c r="U837" s="42">
        <f t="shared" si="633"/>
        <v>23097</v>
      </c>
      <c r="V837" s="43" t="s">
        <v>37</v>
      </c>
      <c r="W837" s="44">
        <f t="shared" si="634"/>
        <v>23097</v>
      </c>
      <c r="X837" s="45">
        <f t="shared" si="635"/>
        <v>2.3893595757022087E-3</v>
      </c>
      <c r="Y837" s="44">
        <f t="shared" si="636"/>
        <v>222</v>
      </c>
      <c r="Z837" s="45">
        <f t="shared" si="637"/>
        <v>2.0485374181046415E-2</v>
      </c>
      <c r="AA837" s="46">
        <f t="shared" si="638"/>
        <v>1.5961370529710361E-2</v>
      </c>
      <c r="AB837" s="183">
        <f t="shared" si="640"/>
        <v>1.5960000000000001</v>
      </c>
      <c r="AC837" s="36">
        <v>828</v>
      </c>
      <c r="AD837" s="47" t="e">
        <f>VLOOKUP(B837,#REF!,3,FALSE)</f>
        <v>#REF!</v>
      </c>
      <c r="AE837" s="2" t="e">
        <f t="shared" si="639"/>
        <v>#REF!</v>
      </c>
    </row>
    <row r="838" spans="1:31" x14ac:dyDescent="0.2">
      <c r="A838" s="25">
        <v>58</v>
      </c>
      <c r="B838" s="38" t="s">
        <v>1473</v>
      </c>
      <c r="C838" s="72" t="s">
        <v>1474</v>
      </c>
      <c r="D838" s="28">
        <v>437</v>
      </c>
      <c r="E838" s="69">
        <v>39264</v>
      </c>
      <c r="F838" s="42">
        <v>3393614</v>
      </c>
      <c r="G838" s="77">
        <v>6.8997200000000003</v>
      </c>
      <c r="H838" s="42">
        <v>19028</v>
      </c>
      <c r="I838" s="77">
        <v>2.99559</v>
      </c>
      <c r="J838" s="41">
        <f t="shared" si="630"/>
        <v>23472</v>
      </c>
      <c r="K838" s="42">
        <v>4603193</v>
      </c>
      <c r="L838" s="77">
        <v>5.2137700000000002</v>
      </c>
      <c r="M838" s="42">
        <v>22848</v>
      </c>
      <c r="N838" s="77">
        <v>0.96287999999999996</v>
      </c>
      <c r="O838" s="41">
        <f t="shared" si="631"/>
        <v>24022</v>
      </c>
      <c r="P838" s="42">
        <v>4771090</v>
      </c>
      <c r="Q838" s="77">
        <v>6.0323700000000002</v>
      </c>
      <c r="R838" s="42">
        <v>21533</v>
      </c>
      <c r="S838" s="77">
        <v>1.1610100000000001</v>
      </c>
      <c r="T838" s="41">
        <f t="shared" si="632"/>
        <v>28806</v>
      </c>
      <c r="U838" s="42">
        <f t="shared" si="633"/>
        <v>76300</v>
      </c>
      <c r="V838" s="43" t="s">
        <v>37</v>
      </c>
      <c r="W838" s="44">
        <f t="shared" si="634"/>
        <v>76300</v>
      </c>
      <c r="X838" s="45">
        <f t="shared" si="635"/>
        <v>7.8931521680771759E-3</v>
      </c>
      <c r="Y838" s="44">
        <f t="shared" si="636"/>
        <v>437</v>
      </c>
      <c r="Z838" s="45">
        <f t="shared" si="637"/>
        <v>4.0324813140167941E-2</v>
      </c>
      <c r="AA838" s="46">
        <f t="shared" si="638"/>
        <v>3.2216897897145248E-2</v>
      </c>
      <c r="AB838" s="183">
        <f t="shared" si="640"/>
        <v>3.222</v>
      </c>
      <c r="AC838" s="36">
        <v>829</v>
      </c>
      <c r="AD838" s="47" t="e">
        <f>VLOOKUP(B838,#REF!,3,FALSE)</f>
        <v>#REF!</v>
      </c>
      <c r="AE838" s="2" t="e">
        <f t="shared" si="639"/>
        <v>#REF!</v>
      </c>
    </row>
    <row r="839" spans="1:31" x14ac:dyDescent="0.2">
      <c r="A839" s="25">
        <v>58</v>
      </c>
      <c r="B839" s="38" t="s">
        <v>1475</v>
      </c>
      <c r="C839" s="72" t="s">
        <v>1476</v>
      </c>
      <c r="D839" s="28">
        <v>363</v>
      </c>
      <c r="E839" s="69">
        <v>39264</v>
      </c>
      <c r="F839" s="42">
        <v>2746068</v>
      </c>
      <c r="G839" s="77">
        <v>6.60107</v>
      </c>
      <c r="H839" s="42">
        <v>192713</v>
      </c>
      <c r="I839" s="77">
        <v>1.5567200000000001</v>
      </c>
      <c r="J839" s="41">
        <f t="shared" si="630"/>
        <v>18427</v>
      </c>
      <c r="K839" s="42">
        <v>3570771</v>
      </c>
      <c r="L839" s="77">
        <v>5.1044999999999998</v>
      </c>
      <c r="M839" s="42">
        <v>193914</v>
      </c>
      <c r="N839" s="77">
        <v>1.03139</v>
      </c>
      <c r="O839" s="41">
        <f t="shared" si="631"/>
        <v>18427</v>
      </c>
      <c r="P839" s="42">
        <v>3708707</v>
      </c>
      <c r="Q839" s="77">
        <v>4.91465</v>
      </c>
      <c r="R839" s="42">
        <v>201766</v>
      </c>
      <c r="S839" s="77">
        <v>0.99124999999999996</v>
      </c>
      <c r="T839" s="41">
        <f t="shared" si="632"/>
        <v>18427</v>
      </c>
      <c r="U839" s="42">
        <f t="shared" si="633"/>
        <v>55281</v>
      </c>
      <c r="V839" s="43" t="s">
        <v>37</v>
      </c>
      <c r="W839" s="44">
        <f t="shared" si="634"/>
        <v>55281</v>
      </c>
      <c r="X839" s="45">
        <f t="shared" si="635"/>
        <v>5.7187594364806593E-3</v>
      </c>
      <c r="Y839" s="44">
        <f t="shared" si="636"/>
        <v>363</v>
      </c>
      <c r="Z839" s="45">
        <f t="shared" si="637"/>
        <v>3.3496355079819136E-2</v>
      </c>
      <c r="AA839" s="46">
        <f t="shared" si="638"/>
        <v>2.6551956168984519E-2</v>
      </c>
      <c r="AB839" s="183">
        <f t="shared" si="640"/>
        <v>2.6549999999999998</v>
      </c>
      <c r="AC839" s="36">
        <v>830</v>
      </c>
      <c r="AD839" s="47" t="e">
        <f>VLOOKUP(B839,#REF!,3,FALSE)</f>
        <v>#REF!</v>
      </c>
      <c r="AE839" s="2" t="e">
        <f t="shared" si="639"/>
        <v>#REF!</v>
      </c>
    </row>
    <row r="840" spans="1:31" x14ac:dyDescent="0.2">
      <c r="A840" s="25">
        <v>58</v>
      </c>
      <c r="B840" s="38" t="s">
        <v>1477</v>
      </c>
      <c r="C840" s="72" t="s">
        <v>1478</v>
      </c>
      <c r="D840" s="28">
        <v>200</v>
      </c>
      <c r="E840" s="69">
        <v>39264</v>
      </c>
      <c r="F840" s="42">
        <v>4537440</v>
      </c>
      <c r="G840" s="77">
        <v>5.46563</v>
      </c>
      <c r="H840" s="42">
        <v>73101</v>
      </c>
      <c r="I840" s="77">
        <v>3.0037500000000001</v>
      </c>
      <c r="J840" s="41">
        <f t="shared" si="630"/>
        <v>25020</v>
      </c>
      <c r="K840" s="42">
        <v>5560118</v>
      </c>
      <c r="L840" s="77">
        <v>5.1516900000000003</v>
      </c>
      <c r="M840" s="42">
        <v>77451</v>
      </c>
      <c r="N840" s="77">
        <v>3.0037500000000001</v>
      </c>
      <c r="O840" s="41">
        <f t="shared" si="631"/>
        <v>28877</v>
      </c>
      <c r="P840" s="42">
        <v>5839552</v>
      </c>
      <c r="Q840" s="77">
        <v>5.0471300000000001</v>
      </c>
      <c r="R840" s="42">
        <v>82767</v>
      </c>
      <c r="S840" s="77">
        <v>3.0037500000000001</v>
      </c>
      <c r="T840" s="41">
        <f t="shared" si="632"/>
        <v>29722</v>
      </c>
      <c r="U840" s="42">
        <f t="shared" si="633"/>
        <v>83619</v>
      </c>
      <c r="V840" s="43" t="s">
        <v>37</v>
      </c>
      <c r="W840" s="44">
        <f t="shared" si="634"/>
        <v>83619</v>
      </c>
      <c r="X840" s="45">
        <f t="shared" si="635"/>
        <v>8.6502947725091133E-3</v>
      </c>
      <c r="Y840" s="44">
        <f t="shared" si="636"/>
        <v>200</v>
      </c>
      <c r="Z840" s="45">
        <f t="shared" si="637"/>
        <v>1.8455292054996769E-2</v>
      </c>
      <c r="AA840" s="46">
        <f t="shared" si="638"/>
        <v>1.6004042734374856E-2</v>
      </c>
      <c r="AB840" s="183">
        <f t="shared" si="640"/>
        <v>1.6</v>
      </c>
      <c r="AC840" s="36">
        <v>831</v>
      </c>
      <c r="AD840" s="47" t="e">
        <f>VLOOKUP(B840,#REF!,3,FALSE)</f>
        <v>#REF!</v>
      </c>
      <c r="AE840" s="2" t="e">
        <f t="shared" si="639"/>
        <v>#REF!</v>
      </c>
    </row>
    <row r="841" spans="1:31" x14ac:dyDescent="0.2">
      <c r="A841" s="25">
        <v>58</v>
      </c>
      <c r="B841" s="38" t="s">
        <v>1479</v>
      </c>
      <c r="C841" s="39" t="s">
        <v>51</v>
      </c>
      <c r="D841" s="28">
        <v>4518</v>
      </c>
      <c r="E841" s="69">
        <v>39264</v>
      </c>
      <c r="F841" s="30"/>
      <c r="G841" s="77"/>
      <c r="H841" s="42"/>
      <c r="I841" s="77"/>
      <c r="J841" s="42">
        <v>2566389</v>
      </c>
      <c r="K841" s="42"/>
      <c r="L841" s="77"/>
      <c r="M841" s="42"/>
      <c r="N841" s="77"/>
      <c r="O841" s="42">
        <v>2718868</v>
      </c>
      <c r="P841" s="42"/>
      <c r="Q841" s="77"/>
      <c r="R841" s="42"/>
      <c r="S841" s="77"/>
      <c r="T841" s="42">
        <v>2767863</v>
      </c>
      <c r="U841" s="42">
        <f t="shared" si="633"/>
        <v>8053120</v>
      </c>
      <c r="V841" s="43" t="s">
        <v>37</v>
      </c>
      <c r="W841" s="44">
        <f t="shared" si="634"/>
        <v>8053120</v>
      </c>
      <c r="X841" s="45">
        <f t="shared" si="635"/>
        <v>0.83308652146508078</v>
      </c>
      <c r="Y841" s="44">
        <f t="shared" si="636"/>
        <v>4518</v>
      </c>
      <c r="Z841" s="45">
        <f t="shared" si="637"/>
        <v>0.41690504752237706</v>
      </c>
      <c r="AA841" s="46">
        <f t="shared" si="638"/>
        <v>0.52095041600805303</v>
      </c>
      <c r="AB841" s="183">
        <f t="shared" si="640"/>
        <v>52.094999999999999</v>
      </c>
      <c r="AC841" s="36">
        <v>832</v>
      </c>
      <c r="AD841" s="47" t="e">
        <f>VLOOKUP(B841,#REF!,3,FALSE)</f>
        <v>#REF!</v>
      </c>
      <c r="AE841" s="2" t="e">
        <f t="shared" si="639"/>
        <v>#REF!</v>
      </c>
    </row>
    <row r="842" spans="1:31" x14ac:dyDescent="0.2">
      <c r="A842" s="25">
        <v>58</v>
      </c>
      <c r="B842" s="51" t="s">
        <v>1480</v>
      </c>
      <c r="C842" s="95" t="s">
        <v>1481</v>
      </c>
      <c r="D842" s="71">
        <f>SUBTOTAL(9,D832:D841)</f>
        <v>10837</v>
      </c>
      <c r="E842" s="69"/>
      <c r="F842" s="55"/>
      <c r="G842" s="56"/>
      <c r="H842" s="55"/>
      <c r="I842" s="56"/>
      <c r="J842" s="57">
        <f>SUBTOTAL(9,J832:J841)</f>
        <v>3053400</v>
      </c>
      <c r="K842" s="58"/>
      <c r="L842" s="59"/>
      <c r="M842" s="58"/>
      <c r="N842" s="59"/>
      <c r="O842" s="57">
        <f>SUBTOTAL(9,O832:O841)</f>
        <v>3270428</v>
      </c>
      <c r="P842" s="57"/>
      <c r="Q842" s="60"/>
      <c r="R842" s="57"/>
      <c r="S842" s="60"/>
      <c r="T842" s="57">
        <f>SUBTOTAL(9,T832:T841)</f>
        <v>3342779</v>
      </c>
      <c r="U842" s="57">
        <f>SUBTOTAL(9,U832:U841)</f>
        <v>9666607</v>
      </c>
      <c r="V842" s="43"/>
      <c r="W842" s="61">
        <f t="shared" ref="W842:AB842" si="641">SUBTOTAL(9,W832:W841)</f>
        <v>9666607</v>
      </c>
      <c r="X842" s="62">
        <f t="shared" si="641"/>
        <v>1</v>
      </c>
      <c r="Y842" s="61">
        <f t="shared" si="641"/>
        <v>10837</v>
      </c>
      <c r="Z842" s="62">
        <f t="shared" si="641"/>
        <v>1</v>
      </c>
      <c r="AA842" s="63">
        <f t="shared" si="641"/>
        <v>1</v>
      </c>
      <c r="AB842" s="64">
        <f t="shared" si="641"/>
        <v>100</v>
      </c>
      <c r="AC842" s="36">
        <v>833</v>
      </c>
      <c r="AD842" s="47" t="e">
        <f>VLOOKUP(B842,#REF!,3,FALSE)</f>
        <v>#REF!</v>
      </c>
      <c r="AE842" s="2" t="e">
        <f t="shared" si="639"/>
        <v>#REF!</v>
      </c>
    </row>
    <row r="843" spans="1:31" ht="13.5" thickBot="1" x14ac:dyDescent="0.25">
      <c r="A843" s="25">
        <v>58</v>
      </c>
      <c r="B843" s="51"/>
      <c r="C843" s="52"/>
      <c r="D843" s="53" t="s">
        <v>54</v>
      </c>
      <c r="E843" s="54">
        <f>COUNTIF(E832:E841,"&gt;0.0")</f>
        <v>10</v>
      </c>
      <c r="F843" s="55"/>
      <c r="G843" s="56"/>
      <c r="H843" s="55"/>
      <c r="I843" s="56"/>
      <c r="J843" s="57"/>
      <c r="K843" s="58"/>
      <c r="L843" s="59"/>
      <c r="M843" s="58"/>
      <c r="N843" s="59"/>
      <c r="O843" s="57"/>
      <c r="P843" s="57"/>
      <c r="Q843" s="60"/>
      <c r="R843" s="57"/>
      <c r="S843" s="60"/>
      <c r="T843" s="57"/>
      <c r="U843" s="42"/>
      <c r="V843" s="43"/>
      <c r="W843" s="44"/>
      <c r="X843" s="45"/>
      <c r="Y843" s="44"/>
      <c r="Z843" s="45"/>
      <c r="AA843" s="46"/>
      <c r="AB843" s="183"/>
      <c r="AC843" s="36">
        <v>834</v>
      </c>
      <c r="AD843" s="47"/>
    </row>
    <row r="844" spans="1:31" ht="15.75" thickBot="1" x14ac:dyDescent="0.3">
      <c r="A844" s="25">
        <v>59</v>
      </c>
      <c r="B844" s="78" t="s">
        <v>1482</v>
      </c>
      <c r="C844" s="72"/>
      <c r="D844" s="28"/>
      <c r="E844" s="69"/>
      <c r="F844" s="42"/>
      <c r="G844" s="92"/>
      <c r="H844" s="42"/>
      <c r="I844" s="77"/>
      <c r="J844" s="42"/>
      <c r="K844" s="42"/>
      <c r="L844" s="77"/>
      <c r="M844" s="42"/>
      <c r="N844" s="77"/>
      <c r="O844" s="42"/>
      <c r="P844" s="42"/>
      <c r="Q844" s="77"/>
      <c r="R844" s="42"/>
      <c r="S844" s="92"/>
      <c r="T844" s="42"/>
      <c r="U844" s="42"/>
      <c r="V844" s="43"/>
      <c r="W844" s="33"/>
      <c r="X844" s="34"/>
      <c r="Y844" s="33"/>
      <c r="Z844" s="34"/>
      <c r="AA844" s="35"/>
      <c r="AB844" s="184">
        <v>100</v>
      </c>
      <c r="AC844" s="36">
        <v>835</v>
      </c>
      <c r="AD844" s="47"/>
    </row>
    <row r="845" spans="1:31" x14ac:dyDescent="0.2">
      <c r="A845" s="25">
        <v>59</v>
      </c>
      <c r="B845" s="38" t="s">
        <v>1483</v>
      </c>
      <c r="C845" s="72" t="s">
        <v>1484</v>
      </c>
      <c r="D845" s="28">
        <v>4193</v>
      </c>
      <c r="E845" s="69">
        <v>35886</v>
      </c>
      <c r="F845" s="42">
        <v>66765893</v>
      </c>
      <c r="G845" s="77">
        <v>13.366199999999999</v>
      </c>
      <c r="H845" s="42">
        <v>369352</v>
      </c>
      <c r="I845" s="77">
        <v>0</v>
      </c>
      <c r="J845" s="41">
        <f>ROUND((+F845*G845+H845*I845)/1000,5)</f>
        <v>892406.27902000002</v>
      </c>
      <c r="K845" s="42">
        <v>72442455</v>
      </c>
      <c r="L845" s="77">
        <v>13.307740000000001</v>
      </c>
      <c r="M845" s="42">
        <v>364518</v>
      </c>
      <c r="N845" s="77">
        <v>0</v>
      </c>
      <c r="O845" s="41">
        <f>ROUND((+K845*L845+M845*N845)/1000,5)</f>
        <v>964045.35609999998</v>
      </c>
      <c r="P845" s="42">
        <v>75399859</v>
      </c>
      <c r="Q845" s="77">
        <v>13.34216</v>
      </c>
      <c r="R845" s="42">
        <v>342269</v>
      </c>
      <c r="S845" s="77">
        <v>0</v>
      </c>
      <c r="T845" s="41">
        <f>ROUND((+P845*Q845+R845*S845)/1000,5)</f>
        <v>1005996.98276</v>
      </c>
      <c r="U845" s="42">
        <f t="shared" ref="U845:U850" si="642">ROUND(+T845+O845+J845,0)</f>
        <v>2862449</v>
      </c>
      <c r="V845" s="43" t="s">
        <v>37</v>
      </c>
      <c r="W845" s="44">
        <f t="shared" ref="W845:W850" si="643">IF(V845="yes",U845,"")</f>
        <v>2862449</v>
      </c>
      <c r="X845" s="45">
        <f t="shared" ref="X845:X850" si="644">IF(V845="yes",W845/W$851,0)</f>
        <v>0.34693063033297933</v>
      </c>
      <c r="Y845" s="44">
        <f t="shared" ref="Y845:Y850" si="645">IF(V845="yes",D845,"")</f>
        <v>4193</v>
      </c>
      <c r="Z845" s="45">
        <f t="shared" ref="Z845:Z850" si="646">IF(V845="yes",Y845/Y$851,0)</f>
        <v>0.48563817465832754</v>
      </c>
      <c r="AA845" s="46">
        <f t="shared" ref="AA845:AA850" si="647">(X845*0.25+Z845*0.75)</f>
        <v>0.45096128857699047</v>
      </c>
      <c r="AB845" s="183">
        <f>ROUND(+AA845*$AB$844,2)</f>
        <v>45.1</v>
      </c>
      <c r="AC845" s="36">
        <v>836</v>
      </c>
      <c r="AD845" s="47" t="e">
        <f>VLOOKUP(B845,#REF!,3,FALSE)</f>
        <v>#REF!</v>
      </c>
      <c r="AE845" s="2" t="e">
        <f t="shared" ref="AE845:AE851" si="648">EXACT(D845,AD845)</f>
        <v>#REF!</v>
      </c>
    </row>
    <row r="846" spans="1:31" x14ac:dyDescent="0.2">
      <c r="A846" s="25">
        <v>59</v>
      </c>
      <c r="B846" s="38" t="s">
        <v>1485</v>
      </c>
      <c r="C846" s="72" t="s">
        <v>1486</v>
      </c>
      <c r="D846" s="28">
        <v>472</v>
      </c>
      <c r="E846" s="69">
        <v>35886</v>
      </c>
      <c r="F846" s="42">
        <v>4537518</v>
      </c>
      <c r="G846" s="77">
        <v>10.83277</v>
      </c>
      <c r="H846" s="42">
        <v>227512</v>
      </c>
      <c r="I846" s="77">
        <v>3.0037500000000001</v>
      </c>
      <c r="J846" s="41">
        <f>ROUND((+F846*G846+H846*I846)/1000,0)</f>
        <v>49837</v>
      </c>
      <c r="K846" s="42">
        <v>4780967</v>
      </c>
      <c r="L846" s="77">
        <v>10.493650000000001</v>
      </c>
      <c r="M846" s="42">
        <v>217778</v>
      </c>
      <c r="N846" s="77">
        <v>3.0037500000000001</v>
      </c>
      <c r="O846" s="41">
        <f>ROUND((+K846*L846+M846*N846)/1000,0)</f>
        <v>50824</v>
      </c>
      <c r="P846" s="42">
        <v>5006715</v>
      </c>
      <c r="Q846" s="77">
        <v>11.214399999999999</v>
      </c>
      <c r="R846" s="42">
        <v>232326</v>
      </c>
      <c r="S846" s="77">
        <v>3.0037500000000001</v>
      </c>
      <c r="T846" s="41">
        <f>ROUND((+P846*Q846+R846*S846)/1000,0)</f>
        <v>56845</v>
      </c>
      <c r="U846" s="42">
        <f t="shared" si="642"/>
        <v>157506</v>
      </c>
      <c r="V846" s="43" t="s">
        <v>37</v>
      </c>
      <c r="W846" s="44">
        <f t="shared" si="643"/>
        <v>157506</v>
      </c>
      <c r="X846" s="45">
        <f t="shared" si="644"/>
        <v>1.9089826879440035E-2</v>
      </c>
      <c r="Y846" s="44">
        <f t="shared" si="645"/>
        <v>472</v>
      </c>
      <c r="Z846" s="45">
        <f t="shared" si="646"/>
        <v>5.4667593236043546E-2</v>
      </c>
      <c r="AA846" s="46">
        <f t="shared" si="647"/>
        <v>4.5773151646892669E-2</v>
      </c>
      <c r="AB846" s="183">
        <f t="shared" ref="AB846:AB850" si="649">ROUND(+AA846*$AB$844,2)</f>
        <v>4.58</v>
      </c>
      <c r="AC846" s="36">
        <v>837</v>
      </c>
      <c r="AD846" s="47" t="e">
        <f>VLOOKUP(B846,#REF!,3,FALSE)</f>
        <v>#REF!</v>
      </c>
      <c r="AE846" s="2" t="e">
        <f t="shared" si="648"/>
        <v>#REF!</v>
      </c>
    </row>
    <row r="847" spans="1:31" x14ac:dyDescent="0.2">
      <c r="A847" s="25">
        <v>59</v>
      </c>
      <c r="B847" s="38" t="s">
        <v>1487</v>
      </c>
      <c r="C847" s="72" t="s">
        <v>1488</v>
      </c>
      <c r="D847" s="28">
        <v>90</v>
      </c>
      <c r="E847" s="69">
        <v>35886</v>
      </c>
      <c r="F847" s="42">
        <v>779662</v>
      </c>
      <c r="G847" s="77">
        <v>8.1</v>
      </c>
      <c r="H847" s="42">
        <v>8225</v>
      </c>
      <c r="I847" s="77">
        <v>0</v>
      </c>
      <c r="J847" s="41">
        <f>ROUND((+F847*G847+H847*I847)/1000,0)</f>
        <v>6315</v>
      </c>
      <c r="K847" s="42">
        <v>833090</v>
      </c>
      <c r="L847" s="77">
        <v>8.1</v>
      </c>
      <c r="M847" s="42">
        <v>8860</v>
      </c>
      <c r="N847" s="77">
        <v>0</v>
      </c>
      <c r="O847" s="41">
        <f>ROUND((+K847*L847+M847*N847)/1000,0)</f>
        <v>6748</v>
      </c>
      <c r="P847" s="42">
        <v>863588</v>
      </c>
      <c r="Q847" s="77">
        <v>8.1</v>
      </c>
      <c r="R847" s="42">
        <v>9218</v>
      </c>
      <c r="S847" s="77">
        <v>0</v>
      </c>
      <c r="T847" s="41">
        <f>ROUND((+P847*Q847+R847*S847)/1000,0)</f>
        <v>6995</v>
      </c>
      <c r="U847" s="42">
        <f t="shared" si="642"/>
        <v>20058</v>
      </c>
      <c r="V847" s="43" t="s">
        <v>37</v>
      </c>
      <c r="W847" s="44">
        <f t="shared" si="643"/>
        <v>20058</v>
      </c>
      <c r="X847" s="45">
        <f t="shared" si="644"/>
        <v>2.4310422939304421E-3</v>
      </c>
      <c r="Y847" s="44">
        <f t="shared" si="645"/>
        <v>90</v>
      </c>
      <c r="Z847" s="45">
        <f t="shared" si="646"/>
        <v>1.0423905489923557E-2</v>
      </c>
      <c r="AA847" s="46">
        <f t="shared" si="647"/>
        <v>8.4256896909252789E-3</v>
      </c>
      <c r="AB847" s="183">
        <f t="shared" si="649"/>
        <v>0.84</v>
      </c>
      <c r="AC847" s="36">
        <v>838</v>
      </c>
      <c r="AD847" s="47" t="e">
        <f>VLOOKUP(B847,#REF!,3,FALSE)</f>
        <v>#REF!</v>
      </c>
      <c r="AE847" s="2" t="e">
        <f t="shared" si="648"/>
        <v>#REF!</v>
      </c>
    </row>
    <row r="848" spans="1:31" x14ac:dyDescent="0.2">
      <c r="A848" s="25">
        <v>59</v>
      </c>
      <c r="B848" s="38" t="s">
        <v>1489</v>
      </c>
      <c r="C848" s="72" t="s">
        <v>1490</v>
      </c>
      <c r="D848" s="28">
        <v>172</v>
      </c>
      <c r="E848" s="69">
        <v>35886</v>
      </c>
      <c r="F848" s="42">
        <v>1773886</v>
      </c>
      <c r="G848" s="77">
        <v>8.0957799999999995</v>
      </c>
      <c r="H848" s="42">
        <v>115060</v>
      </c>
      <c r="I848" s="77">
        <v>3</v>
      </c>
      <c r="J848" s="41">
        <f>ROUND((+F848*G848+H848*I848)/1000,0)</f>
        <v>14706</v>
      </c>
      <c r="K848" s="42">
        <v>1776459</v>
      </c>
      <c r="L848" s="77">
        <v>8.0981299999999994</v>
      </c>
      <c r="M848" s="42">
        <v>110117</v>
      </c>
      <c r="N848" s="77">
        <v>3.0037500000000001</v>
      </c>
      <c r="O848" s="41">
        <f>ROUND((+K848*L848+M848*N848)/1000,0)</f>
        <v>14717</v>
      </c>
      <c r="P848" s="42">
        <v>1915390</v>
      </c>
      <c r="Q848" s="77">
        <v>8.0986100000000008</v>
      </c>
      <c r="R848" s="42">
        <v>116827</v>
      </c>
      <c r="S848" s="77">
        <v>2.6962899999999999</v>
      </c>
      <c r="T848" s="41">
        <f>ROUND((+P848*Q848+R848*S848)/1000,0)</f>
        <v>15827</v>
      </c>
      <c r="U848" s="42">
        <f t="shared" si="642"/>
        <v>45250</v>
      </c>
      <c r="V848" s="43" t="s">
        <v>37</v>
      </c>
      <c r="W848" s="44">
        <f t="shared" si="643"/>
        <v>45250</v>
      </c>
      <c r="X848" s="45">
        <f t="shared" si="644"/>
        <v>5.4843286369704106E-3</v>
      </c>
      <c r="Y848" s="44">
        <f t="shared" si="645"/>
        <v>172</v>
      </c>
      <c r="Z848" s="45">
        <f t="shared" si="646"/>
        <v>1.9921241602965021E-2</v>
      </c>
      <c r="AA848" s="46">
        <f t="shared" si="647"/>
        <v>1.6312013361466371E-2</v>
      </c>
      <c r="AB848" s="183">
        <f t="shared" si="649"/>
        <v>1.63</v>
      </c>
      <c r="AC848" s="36">
        <v>839</v>
      </c>
      <c r="AD848" s="47" t="e">
        <f>VLOOKUP(B848,#REF!,3,FALSE)</f>
        <v>#REF!</v>
      </c>
      <c r="AE848" s="2" t="e">
        <f t="shared" si="648"/>
        <v>#REF!</v>
      </c>
    </row>
    <row r="849" spans="1:31" x14ac:dyDescent="0.2">
      <c r="A849" s="25">
        <v>59</v>
      </c>
      <c r="B849" s="38" t="s">
        <v>1491</v>
      </c>
      <c r="C849" s="72" t="s">
        <v>1492</v>
      </c>
      <c r="D849" s="28">
        <v>120</v>
      </c>
      <c r="E849" s="69">
        <v>35886</v>
      </c>
      <c r="F849" s="42">
        <v>757043</v>
      </c>
      <c r="G849" s="77">
        <v>8.5623299999999993</v>
      </c>
      <c r="H849" s="42">
        <v>122138</v>
      </c>
      <c r="I849" s="77">
        <v>3.0037500000000001</v>
      </c>
      <c r="J849" s="41">
        <f>ROUND((+F849*G849+H849*I849)/1000,0)</f>
        <v>6849</v>
      </c>
      <c r="K849" s="42">
        <v>800581</v>
      </c>
      <c r="L849" s="77">
        <v>8.5496700000000008</v>
      </c>
      <c r="M849" s="42">
        <v>119853</v>
      </c>
      <c r="N849" s="77">
        <v>3.0036800000000001</v>
      </c>
      <c r="O849" s="41">
        <f>ROUND((+K849*L849+M849*N849)/1000,0)</f>
        <v>7205</v>
      </c>
      <c r="P849" s="42">
        <v>900346</v>
      </c>
      <c r="Q849" s="77">
        <v>8.4998500000000003</v>
      </c>
      <c r="R849" s="42">
        <v>124707</v>
      </c>
      <c r="S849" s="77">
        <v>3.0037500000000001</v>
      </c>
      <c r="T849" s="41">
        <f>ROUND((+P849*Q849+R849*S849)/1000,0)</f>
        <v>8027</v>
      </c>
      <c r="U849" s="42">
        <f t="shared" si="642"/>
        <v>22081</v>
      </c>
      <c r="V849" s="43" t="s">
        <v>37</v>
      </c>
      <c r="W849" s="44">
        <f t="shared" si="643"/>
        <v>22081</v>
      </c>
      <c r="X849" s="45">
        <f t="shared" si="644"/>
        <v>2.6762311742086994E-3</v>
      </c>
      <c r="Y849" s="44">
        <f t="shared" si="645"/>
        <v>120</v>
      </c>
      <c r="Z849" s="45">
        <f t="shared" si="646"/>
        <v>1.3898540653231411E-2</v>
      </c>
      <c r="AA849" s="46">
        <f t="shared" si="647"/>
        <v>1.1092963283475732E-2</v>
      </c>
      <c r="AB849" s="183">
        <f t="shared" si="649"/>
        <v>1.1100000000000001</v>
      </c>
      <c r="AC849" s="36">
        <v>840</v>
      </c>
      <c r="AD849" s="47" t="e">
        <f>VLOOKUP(B849,#REF!,3,FALSE)</f>
        <v>#REF!</v>
      </c>
      <c r="AE849" s="2" t="e">
        <f t="shared" si="648"/>
        <v>#REF!</v>
      </c>
    </row>
    <row r="850" spans="1:31" x14ac:dyDescent="0.2">
      <c r="A850" s="25">
        <v>59</v>
      </c>
      <c r="B850" s="38" t="s">
        <v>1493</v>
      </c>
      <c r="C850" s="39" t="s">
        <v>51</v>
      </c>
      <c r="D850" s="28">
        <v>3587</v>
      </c>
      <c r="E850" s="69">
        <v>39630</v>
      </c>
      <c r="F850" s="30"/>
      <c r="G850" s="77"/>
      <c r="H850" s="42"/>
      <c r="I850" s="77"/>
      <c r="J850" s="42">
        <v>1656225</v>
      </c>
      <c r="K850" s="42"/>
      <c r="L850" s="77"/>
      <c r="M850" s="42"/>
      <c r="N850" s="77"/>
      <c r="O850" s="42">
        <v>1605207</v>
      </c>
      <c r="P850" s="42"/>
      <c r="Q850" s="77"/>
      <c r="R850" s="42"/>
      <c r="S850" s="77"/>
      <c r="T850" s="42">
        <v>1882006</v>
      </c>
      <c r="U850" s="42">
        <f t="shared" si="642"/>
        <v>5143438</v>
      </c>
      <c r="V850" s="43" t="s">
        <v>37</v>
      </c>
      <c r="W850" s="44">
        <f t="shared" si="643"/>
        <v>5143438</v>
      </c>
      <c r="X850" s="45">
        <f t="shared" si="644"/>
        <v>0.62338794068247105</v>
      </c>
      <c r="Y850" s="44">
        <f t="shared" si="645"/>
        <v>3587</v>
      </c>
      <c r="Z850" s="45">
        <f t="shared" si="646"/>
        <v>0.4154505443595089</v>
      </c>
      <c r="AA850" s="46">
        <f t="shared" si="647"/>
        <v>0.46743489344024947</v>
      </c>
      <c r="AB850" s="183">
        <f t="shared" si="649"/>
        <v>46.74</v>
      </c>
      <c r="AC850" s="36">
        <v>841</v>
      </c>
      <c r="AD850" s="47" t="e">
        <f>VLOOKUP(B850,#REF!,3,FALSE)</f>
        <v>#REF!</v>
      </c>
      <c r="AE850" s="2" t="e">
        <f t="shared" si="648"/>
        <v>#REF!</v>
      </c>
    </row>
    <row r="851" spans="1:31" x14ac:dyDescent="0.2">
      <c r="A851" s="25">
        <v>59</v>
      </c>
      <c r="B851" s="51" t="s">
        <v>1494</v>
      </c>
      <c r="C851" s="52" t="s">
        <v>1495</v>
      </c>
      <c r="D851" s="53">
        <f>SUBTOTAL(9,D845:D850)</f>
        <v>8634</v>
      </c>
      <c r="E851" s="69"/>
      <c r="F851" s="55"/>
      <c r="G851" s="56"/>
      <c r="H851" s="55"/>
      <c r="I851" s="56"/>
      <c r="J851" s="57">
        <f>SUBTOTAL(9,J845:J850)</f>
        <v>2626338.2790200002</v>
      </c>
      <c r="K851" s="58"/>
      <c r="L851" s="59"/>
      <c r="M851" s="58"/>
      <c r="N851" s="59"/>
      <c r="O851" s="57">
        <f>SUBTOTAL(9,O845:O850)</f>
        <v>2648746.3561</v>
      </c>
      <c r="P851" s="57"/>
      <c r="Q851" s="60"/>
      <c r="R851" s="57"/>
      <c r="S851" s="60"/>
      <c r="T851" s="57">
        <f>SUBTOTAL(9,T845:T850)</f>
        <v>2975696.98276</v>
      </c>
      <c r="U851" s="57">
        <f>SUBTOTAL(9,U845:U850)</f>
        <v>8250782</v>
      </c>
      <c r="V851" s="43"/>
      <c r="W851" s="61">
        <f t="shared" ref="W851:AB851" si="650">SUBTOTAL(9,W845:W850)</f>
        <v>8250782</v>
      </c>
      <c r="X851" s="62">
        <f t="shared" si="650"/>
        <v>1</v>
      </c>
      <c r="Y851" s="61">
        <f t="shared" si="650"/>
        <v>8634</v>
      </c>
      <c r="Z851" s="62">
        <f t="shared" si="650"/>
        <v>1</v>
      </c>
      <c r="AA851" s="63">
        <f t="shared" si="650"/>
        <v>1</v>
      </c>
      <c r="AB851" s="64">
        <f t="shared" si="650"/>
        <v>100</v>
      </c>
      <c r="AC851" s="36">
        <v>842</v>
      </c>
      <c r="AD851" s="47" t="e">
        <f>VLOOKUP(B851,#REF!,3,FALSE)</f>
        <v>#REF!</v>
      </c>
      <c r="AE851" s="2" t="e">
        <f t="shared" si="648"/>
        <v>#REF!</v>
      </c>
    </row>
    <row r="852" spans="1:31" ht="13.5" thickBot="1" x14ac:dyDescent="0.25">
      <c r="A852" s="25">
        <v>59</v>
      </c>
      <c r="B852" s="51"/>
      <c r="C852" s="52"/>
      <c r="D852" s="53" t="s">
        <v>54</v>
      </c>
      <c r="E852" s="54">
        <f>COUNTIF(E845:E850,"&gt;0.0")</f>
        <v>6</v>
      </c>
      <c r="F852" s="55"/>
      <c r="G852" s="56"/>
      <c r="H852" s="55"/>
      <c r="I852" s="56"/>
      <c r="J852" s="57"/>
      <c r="K852" s="58"/>
      <c r="L852" s="59"/>
      <c r="M852" s="58"/>
      <c r="N852" s="59"/>
      <c r="O852" s="57"/>
      <c r="P852" s="57"/>
      <c r="Q852" s="60"/>
      <c r="R852" s="57"/>
      <c r="S852" s="60"/>
      <c r="T852" s="57"/>
      <c r="U852" s="42"/>
      <c r="V852" s="43"/>
      <c r="W852" s="44"/>
      <c r="X852" s="45"/>
      <c r="Y852" s="44"/>
      <c r="Z852" s="45"/>
      <c r="AA852" s="46"/>
      <c r="AB852" s="183"/>
      <c r="AC852" s="36">
        <v>843</v>
      </c>
      <c r="AD852" s="47"/>
    </row>
    <row r="853" spans="1:31" ht="15.75" thickBot="1" x14ac:dyDescent="0.3">
      <c r="A853" s="25">
        <v>60</v>
      </c>
      <c r="B853" s="78" t="s">
        <v>1496</v>
      </c>
      <c r="C853" s="72"/>
      <c r="D853" s="49"/>
      <c r="E853" s="69"/>
      <c r="F853" s="42"/>
      <c r="G853" s="77"/>
      <c r="H853" s="42"/>
      <c r="I853" s="77"/>
      <c r="J853" s="42"/>
      <c r="K853" s="42"/>
      <c r="L853" s="77"/>
      <c r="M853" s="42"/>
      <c r="N853" s="77"/>
      <c r="O853" s="42"/>
      <c r="P853" s="42"/>
      <c r="Q853" s="77"/>
      <c r="R853" s="42"/>
      <c r="S853" s="77"/>
      <c r="T853" s="42"/>
      <c r="U853" s="42"/>
      <c r="V853" s="43"/>
      <c r="W853" s="33"/>
      <c r="X853" s="34"/>
      <c r="Y853" s="33"/>
      <c r="Z853" s="34"/>
      <c r="AA853" s="35"/>
      <c r="AB853" s="184">
        <v>100</v>
      </c>
      <c r="AC853" s="36">
        <v>844</v>
      </c>
      <c r="AD853" s="47"/>
    </row>
    <row r="854" spans="1:31" x14ac:dyDescent="0.2">
      <c r="A854" s="25">
        <v>60</v>
      </c>
      <c r="B854" s="38" t="s">
        <v>1497</v>
      </c>
      <c r="C854" s="72" t="s">
        <v>1498</v>
      </c>
      <c r="D854" s="28">
        <v>2611</v>
      </c>
      <c r="E854" s="69">
        <v>35339</v>
      </c>
      <c r="F854" s="42">
        <v>38028069</v>
      </c>
      <c r="G854" s="50">
        <v>8.3455899999999996</v>
      </c>
      <c r="H854" s="42">
        <v>896829</v>
      </c>
      <c r="I854" s="50">
        <v>3.0037500000000001</v>
      </c>
      <c r="J854" s="41">
        <f>ROUND((+F854*G854+H854*I854)/1000,0)</f>
        <v>320061</v>
      </c>
      <c r="K854" s="42">
        <v>37836215</v>
      </c>
      <c r="L854" s="50">
        <v>8.89086</v>
      </c>
      <c r="M854" s="42">
        <v>932915</v>
      </c>
      <c r="N854" s="50">
        <v>3.0034800000000001</v>
      </c>
      <c r="O854" s="41">
        <f>ROUND((+K854*L854+M854*N854)/1000,0)</f>
        <v>339198</v>
      </c>
      <c r="P854" s="42">
        <v>39508187</v>
      </c>
      <c r="Q854" s="50">
        <v>9.9822900000000008</v>
      </c>
      <c r="R854" s="42">
        <v>971086</v>
      </c>
      <c r="S854" s="50">
        <v>3.0037500000000001</v>
      </c>
      <c r="T854" s="41">
        <f>ROUND((+P854*Q854+R854*S854)/1000,0)</f>
        <v>397299</v>
      </c>
      <c r="U854" s="42">
        <f t="shared" ref="U854:U862" si="651">ROUND(+T854+O854+J854,0)</f>
        <v>1056558</v>
      </c>
      <c r="V854" s="43" t="s">
        <v>37</v>
      </c>
      <c r="W854" s="44">
        <f t="shared" ref="W854:W862" si="652">IF(V854="yes",U854,"")</f>
        <v>1056558</v>
      </c>
      <c r="X854" s="45">
        <f t="shared" ref="X854:X862" si="653">IF(V854="yes",W854/W$863,0)</f>
        <v>0.12712001443782711</v>
      </c>
      <c r="Y854" s="44">
        <f t="shared" ref="Y854:Y862" si="654">IF(V854="yes",D854,"")</f>
        <v>2611</v>
      </c>
      <c r="Z854" s="45">
        <f t="shared" ref="Z854:Z862" si="655">IF(V854="yes",Y854/Y$863,0)</f>
        <v>0.21878665996313054</v>
      </c>
      <c r="AA854" s="46">
        <f t="shared" ref="AA854:AA862" si="656">(X854*0.25+Z854*0.75)</f>
        <v>0.19586999858180471</v>
      </c>
      <c r="AB854" s="183">
        <f>ROUND(+AA854*$AB$853,2)</f>
        <v>19.59</v>
      </c>
      <c r="AC854" s="36">
        <v>845</v>
      </c>
      <c r="AD854" s="47" t="e">
        <f>VLOOKUP(B854,#REF!,3,FALSE)</f>
        <v>#REF!</v>
      </c>
      <c r="AE854" s="2" t="e">
        <f t="shared" ref="AE854:AE863" si="657">EXACT(D854,AD854)</f>
        <v>#REF!</v>
      </c>
    </row>
    <row r="855" spans="1:31" x14ac:dyDescent="0.2">
      <c r="A855" s="25">
        <v>60</v>
      </c>
      <c r="B855" s="38" t="s">
        <v>1499</v>
      </c>
      <c r="C855" s="72" t="s">
        <v>1500</v>
      </c>
      <c r="D855" s="28">
        <v>1077</v>
      </c>
      <c r="E855" s="69">
        <v>35339</v>
      </c>
      <c r="F855" s="42">
        <v>14018383</v>
      </c>
      <c r="G855" s="50">
        <v>8.3807700000000001</v>
      </c>
      <c r="H855" s="42">
        <v>826056</v>
      </c>
      <c r="I855" s="50">
        <v>3.0034299999999998</v>
      </c>
      <c r="J855" s="41">
        <f>ROUND((+F855*G855+H855*I855)/1000,5)</f>
        <v>119965.84507</v>
      </c>
      <c r="K855" s="42">
        <v>14314042</v>
      </c>
      <c r="L855" s="50">
        <v>8.2020099999999996</v>
      </c>
      <c r="M855" s="42">
        <v>869517</v>
      </c>
      <c r="N855" s="50">
        <v>3.0037500000000001</v>
      </c>
      <c r="O855" s="41">
        <f>ROUND((+K855*L855+M855*N855)/1000,5)</f>
        <v>120015.72731</v>
      </c>
      <c r="P855" s="42">
        <v>15013518</v>
      </c>
      <c r="Q855" s="50">
        <v>7.6305100000000001</v>
      </c>
      <c r="R855" s="42">
        <v>905124</v>
      </c>
      <c r="S855" s="50">
        <v>2.8868900000000002</v>
      </c>
      <c r="T855" s="41">
        <f>ROUND((+P855*Q855+R855*S855)/1000,5)</f>
        <v>117173.79266000001</v>
      </c>
      <c r="U855" s="42">
        <f t="shared" si="651"/>
        <v>357155</v>
      </c>
      <c r="V855" s="43" t="s">
        <v>37</v>
      </c>
      <c r="W855" s="44">
        <f t="shared" si="652"/>
        <v>357155</v>
      </c>
      <c r="X855" s="45">
        <f t="shared" si="653"/>
        <v>4.2971184503398908E-2</v>
      </c>
      <c r="Y855" s="44">
        <f t="shared" si="654"/>
        <v>1077</v>
      </c>
      <c r="Z855" s="45">
        <f t="shared" si="655"/>
        <v>9.0246354952237304E-2</v>
      </c>
      <c r="AA855" s="46">
        <f t="shared" si="656"/>
        <v>7.8427562340027707E-2</v>
      </c>
      <c r="AB855" s="183">
        <f t="shared" ref="AB855:AB862" si="658">ROUND(+AA855*$AB$853,2)</f>
        <v>7.84</v>
      </c>
      <c r="AC855" s="36">
        <v>846</v>
      </c>
      <c r="AD855" s="47" t="e">
        <f>VLOOKUP(B855,#REF!,3,FALSE)</f>
        <v>#REF!</v>
      </c>
      <c r="AE855" s="2" t="e">
        <f t="shared" si="657"/>
        <v>#REF!</v>
      </c>
    </row>
    <row r="856" spans="1:31" x14ac:dyDescent="0.2">
      <c r="A856" s="25">
        <v>60</v>
      </c>
      <c r="B856" s="38" t="s">
        <v>1501</v>
      </c>
      <c r="C856" s="72" t="s">
        <v>1502</v>
      </c>
      <c r="D856" s="28">
        <v>619</v>
      </c>
      <c r="E856" s="69">
        <v>35339</v>
      </c>
      <c r="F856" s="42">
        <v>5082309</v>
      </c>
      <c r="G856" s="50">
        <v>7.65754</v>
      </c>
      <c r="H856" s="42">
        <v>115561</v>
      </c>
      <c r="I856" s="50">
        <v>0</v>
      </c>
      <c r="J856" s="41">
        <f>ROUND((+F856*G856+H856*I856)/1000,0)</f>
        <v>38918</v>
      </c>
      <c r="K856" s="42">
        <v>5150646</v>
      </c>
      <c r="L856" s="50">
        <v>7.3315000000000001</v>
      </c>
      <c r="M856" s="42">
        <v>115118</v>
      </c>
      <c r="N856" s="50">
        <v>0</v>
      </c>
      <c r="O856" s="41">
        <f>ROUND((+K856*L856+M856*N856)/1000,0)</f>
        <v>37762</v>
      </c>
      <c r="P856" s="42">
        <v>5448402</v>
      </c>
      <c r="Q856" s="50">
        <v>7.54312</v>
      </c>
      <c r="R856" s="42">
        <v>119780</v>
      </c>
      <c r="S856" s="50">
        <v>0</v>
      </c>
      <c r="T856" s="41">
        <f>ROUND((+P856*Q856+R856*S856)/1000,0)</f>
        <v>41098</v>
      </c>
      <c r="U856" s="42">
        <f t="shared" si="651"/>
        <v>117778</v>
      </c>
      <c r="V856" s="43" t="s">
        <v>37</v>
      </c>
      <c r="W856" s="44">
        <f t="shared" si="652"/>
        <v>117778</v>
      </c>
      <c r="X856" s="45">
        <f t="shared" si="653"/>
        <v>1.4170486675088733E-2</v>
      </c>
      <c r="Y856" s="44">
        <f t="shared" si="654"/>
        <v>619</v>
      </c>
      <c r="Z856" s="45">
        <f t="shared" si="655"/>
        <v>5.1868610692140105E-2</v>
      </c>
      <c r="AA856" s="46">
        <f t="shared" si="656"/>
        <v>4.2444079687877265E-2</v>
      </c>
      <c r="AB856" s="183">
        <f t="shared" si="658"/>
        <v>4.24</v>
      </c>
      <c r="AC856" s="36">
        <v>847</v>
      </c>
      <c r="AD856" s="47" t="e">
        <f>VLOOKUP(B856,#REF!,3,FALSE)</f>
        <v>#REF!</v>
      </c>
      <c r="AE856" s="2" t="e">
        <f t="shared" si="657"/>
        <v>#REF!</v>
      </c>
    </row>
    <row r="857" spans="1:31" x14ac:dyDescent="0.2">
      <c r="A857" s="25">
        <v>60</v>
      </c>
      <c r="B857" s="38" t="s">
        <v>1503</v>
      </c>
      <c r="C857" s="72" t="s">
        <v>1504</v>
      </c>
      <c r="D857" s="28">
        <v>928</v>
      </c>
      <c r="E857" s="69">
        <v>35339</v>
      </c>
      <c r="F857" s="42">
        <v>9771852</v>
      </c>
      <c r="G857" s="50">
        <v>8.2899200000000004</v>
      </c>
      <c r="H857" s="42">
        <v>518064</v>
      </c>
      <c r="I857" s="50">
        <v>3.0034900000000002</v>
      </c>
      <c r="J857" s="41">
        <f>ROUND((+F857*G857+H857*I857)/1000,0)</f>
        <v>82564</v>
      </c>
      <c r="K857" s="42">
        <v>10145448</v>
      </c>
      <c r="L857" s="50">
        <v>8.3693500000000007</v>
      </c>
      <c r="M857" s="42">
        <v>536877</v>
      </c>
      <c r="N857" s="50">
        <v>3.0037500000000001</v>
      </c>
      <c r="O857" s="41">
        <f>ROUND((+K857*L857+M857*N857)/1000,0)</f>
        <v>86523</v>
      </c>
      <c r="P857" s="42">
        <v>10770336</v>
      </c>
      <c r="Q857" s="50">
        <v>8.6142000000000003</v>
      </c>
      <c r="R857" s="42">
        <v>558624</v>
      </c>
      <c r="S857" s="50">
        <v>3.0037500000000001</v>
      </c>
      <c r="T857" s="41">
        <f>ROUND((+P857*Q857+R857*S857)/1000,0)</f>
        <v>94456</v>
      </c>
      <c r="U857" s="42">
        <f t="shared" si="651"/>
        <v>263543</v>
      </c>
      <c r="V857" s="43" t="s">
        <v>37</v>
      </c>
      <c r="W857" s="44">
        <f t="shared" si="652"/>
        <v>263543</v>
      </c>
      <c r="X857" s="45">
        <f t="shared" si="653"/>
        <v>3.1708235577212293E-2</v>
      </c>
      <c r="Y857" s="44">
        <f t="shared" si="654"/>
        <v>928</v>
      </c>
      <c r="Z857" s="45">
        <f t="shared" si="655"/>
        <v>7.7761018937489532E-2</v>
      </c>
      <c r="AA857" s="46">
        <f t="shared" si="656"/>
        <v>6.6247823097420222E-2</v>
      </c>
      <c r="AB857" s="183">
        <f t="shared" si="658"/>
        <v>6.62</v>
      </c>
      <c r="AC857" s="36">
        <v>848</v>
      </c>
      <c r="AD857" s="47" t="e">
        <f>VLOOKUP(B857,#REF!,3,FALSE)</f>
        <v>#REF!</v>
      </c>
      <c r="AE857" s="2" t="e">
        <f t="shared" si="657"/>
        <v>#REF!</v>
      </c>
    </row>
    <row r="858" spans="1:31" x14ac:dyDescent="0.2">
      <c r="A858" s="25">
        <v>60</v>
      </c>
      <c r="B858" s="38" t="s">
        <v>1505</v>
      </c>
      <c r="C858" s="72" t="s">
        <v>1506</v>
      </c>
      <c r="D858" s="28">
        <v>926</v>
      </c>
      <c r="E858" s="69">
        <v>37438</v>
      </c>
      <c r="F858" s="42">
        <v>7239271</v>
      </c>
      <c r="G858" s="50">
        <v>5.0897399999999999</v>
      </c>
      <c r="H858" s="42">
        <v>259104</v>
      </c>
      <c r="I858" s="50">
        <v>2.9987900000000001</v>
      </c>
      <c r="J858" s="41">
        <f>ROUND((+F858*G858+H858*I858)/1000,0)</f>
        <v>37623</v>
      </c>
      <c r="K858" s="42">
        <v>7463904</v>
      </c>
      <c r="L858" s="50">
        <v>5.09009</v>
      </c>
      <c r="M858" s="42">
        <v>260403</v>
      </c>
      <c r="N858" s="50">
        <v>2.99919</v>
      </c>
      <c r="O858" s="41">
        <f>ROUND((+K858*L858+M858*N858)/1000,0)</f>
        <v>38773</v>
      </c>
      <c r="P858" s="42">
        <v>7901354</v>
      </c>
      <c r="Q858" s="50">
        <v>5.0906399999999996</v>
      </c>
      <c r="R858" s="42">
        <v>270950</v>
      </c>
      <c r="S858" s="50">
        <v>3.0005500000000001</v>
      </c>
      <c r="T858" s="41">
        <f>ROUND((+P858*Q858+R858*S858)/1000,0)</f>
        <v>41036</v>
      </c>
      <c r="U858" s="42">
        <f t="shared" si="651"/>
        <v>117432</v>
      </c>
      <c r="V858" s="43" t="s">
        <v>37</v>
      </c>
      <c r="W858" s="44">
        <f t="shared" si="652"/>
        <v>117432</v>
      </c>
      <c r="X858" s="45">
        <f t="shared" si="653"/>
        <v>1.4128857606930157E-2</v>
      </c>
      <c r="Y858" s="44">
        <f t="shared" si="654"/>
        <v>926</v>
      </c>
      <c r="Z858" s="45">
        <f t="shared" si="655"/>
        <v>7.7593430534607002E-2</v>
      </c>
      <c r="AA858" s="46">
        <f t="shared" si="656"/>
        <v>6.1727287302687797E-2</v>
      </c>
      <c r="AB858" s="183">
        <f t="shared" si="658"/>
        <v>6.17</v>
      </c>
      <c r="AC858" s="36">
        <v>849</v>
      </c>
      <c r="AD858" s="47" t="e">
        <f>VLOOKUP(B858,#REF!,3,FALSE)</f>
        <v>#REF!</v>
      </c>
      <c r="AE858" s="2" t="e">
        <f t="shared" si="657"/>
        <v>#REF!</v>
      </c>
    </row>
    <row r="859" spans="1:31" x14ac:dyDescent="0.2">
      <c r="A859" s="25">
        <v>60</v>
      </c>
      <c r="B859" s="38" t="s">
        <v>1507</v>
      </c>
      <c r="C859" s="72" t="s">
        <v>1508</v>
      </c>
      <c r="D859" s="28">
        <v>439</v>
      </c>
      <c r="E859" s="69">
        <v>35339</v>
      </c>
      <c r="F859" s="42">
        <v>4430783</v>
      </c>
      <c r="G859" s="50">
        <v>8.3442000000000007</v>
      </c>
      <c r="H859" s="42">
        <v>214194</v>
      </c>
      <c r="I859" s="50">
        <v>3.0037500000000001</v>
      </c>
      <c r="J859" s="41">
        <f>ROUND((+F859*G859+H859*I859)/1000,5)</f>
        <v>37614.724739999998</v>
      </c>
      <c r="K859" s="42">
        <v>4646767</v>
      </c>
      <c r="L859" s="50">
        <v>8.2101799999999994</v>
      </c>
      <c r="M859" s="42">
        <v>227198</v>
      </c>
      <c r="N859" s="50">
        <v>3.0017800000000001</v>
      </c>
      <c r="O859" s="41">
        <f>ROUND((+K859*L859+M859*N859)/1000,5)</f>
        <v>38832.791899999997</v>
      </c>
      <c r="P859" s="42">
        <v>4912082</v>
      </c>
      <c r="Q859" s="50">
        <v>7.6625300000000003</v>
      </c>
      <c r="R859" s="42">
        <v>236399</v>
      </c>
      <c r="S859" s="50">
        <v>2.8849499999999999</v>
      </c>
      <c r="T859" s="41">
        <f>ROUND((+P859*Q859+R859*S859)/1000,5)</f>
        <v>38320.974979999999</v>
      </c>
      <c r="U859" s="42">
        <f t="shared" si="651"/>
        <v>114768</v>
      </c>
      <c r="V859" s="43" t="s">
        <v>37</v>
      </c>
      <c r="W859" s="44">
        <f t="shared" si="652"/>
        <v>114768</v>
      </c>
      <c r="X859" s="45">
        <f t="shared" si="653"/>
        <v>1.3808337845154305E-2</v>
      </c>
      <c r="Y859" s="44">
        <f t="shared" si="654"/>
        <v>439</v>
      </c>
      <c r="Z859" s="45">
        <f t="shared" si="655"/>
        <v>3.6785654432713255E-2</v>
      </c>
      <c r="AA859" s="46">
        <f t="shared" si="656"/>
        <v>3.1041325285823519E-2</v>
      </c>
      <c r="AB859" s="183">
        <f t="shared" si="658"/>
        <v>3.1</v>
      </c>
      <c r="AC859" s="36">
        <v>850</v>
      </c>
      <c r="AD859" s="47" t="e">
        <f>VLOOKUP(B859,#REF!,3,FALSE)</f>
        <v>#REF!</v>
      </c>
      <c r="AE859" s="2" t="e">
        <f t="shared" si="657"/>
        <v>#REF!</v>
      </c>
    </row>
    <row r="860" spans="1:31" x14ac:dyDescent="0.2">
      <c r="A860" s="25">
        <v>60</v>
      </c>
      <c r="B860" s="38" t="s">
        <v>1509</v>
      </c>
      <c r="C860" s="72" t="s">
        <v>1510</v>
      </c>
      <c r="D860" s="28">
        <v>206</v>
      </c>
      <c r="E860" s="69">
        <v>35339</v>
      </c>
      <c r="F860" s="42">
        <v>1724298</v>
      </c>
      <c r="G860" s="50">
        <v>7.9093</v>
      </c>
      <c r="H860" s="42">
        <v>118420</v>
      </c>
      <c r="I860" s="50">
        <v>3.0037500000000001</v>
      </c>
      <c r="J860" s="41">
        <f>ROUND((+F860*G860+H860*I860)/1000,5)</f>
        <v>13993.69425</v>
      </c>
      <c r="K860" s="42">
        <v>1704353</v>
      </c>
      <c r="L860" s="50">
        <v>8.0540800000000008</v>
      </c>
      <c r="M860" s="42">
        <v>120258</v>
      </c>
      <c r="N860" s="50">
        <v>3.0018699999999998</v>
      </c>
      <c r="O860" s="41">
        <f>ROUND((+K860*L860+M860*N860)/1000,5)</f>
        <v>14087.994290000001</v>
      </c>
      <c r="P860" s="42">
        <v>1795876</v>
      </c>
      <c r="Q860" s="50">
        <v>8.00779</v>
      </c>
      <c r="R860" s="42">
        <v>124728</v>
      </c>
      <c r="S860" s="50">
        <v>3.0037500000000001</v>
      </c>
      <c r="T860" s="41">
        <f>ROUND((+P860*Q860+R860*S860)/1000,5)</f>
        <v>14755.649600000001</v>
      </c>
      <c r="U860" s="42">
        <f t="shared" si="651"/>
        <v>42837</v>
      </c>
      <c r="V860" s="43" t="s">
        <v>37</v>
      </c>
      <c r="W860" s="44">
        <f t="shared" si="652"/>
        <v>42837</v>
      </c>
      <c r="X860" s="45">
        <f t="shared" si="653"/>
        <v>5.1539433315286052E-3</v>
      </c>
      <c r="Y860" s="44">
        <f t="shared" si="654"/>
        <v>206</v>
      </c>
      <c r="Z860" s="45">
        <f t="shared" si="655"/>
        <v>1.7261605496899615E-2</v>
      </c>
      <c r="AA860" s="46">
        <f t="shared" si="656"/>
        <v>1.4234689955556861E-2</v>
      </c>
      <c r="AB860" s="183">
        <f t="shared" si="658"/>
        <v>1.42</v>
      </c>
      <c r="AC860" s="36">
        <v>851</v>
      </c>
      <c r="AD860" s="47" t="e">
        <f>VLOOKUP(B860,#REF!,3,FALSE)</f>
        <v>#REF!</v>
      </c>
      <c r="AE860" s="2" t="e">
        <f t="shared" si="657"/>
        <v>#REF!</v>
      </c>
    </row>
    <row r="861" spans="1:31" x14ac:dyDescent="0.2">
      <c r="A861" s="25">
        <v>60</v>
      </c>
      <c r="B861" s="38" t="s">
        <v>1511</v>
      </c>
      <c r="C861" s="72" t="s">
        <v>1512</v>
      </c>
      <c r="D861" s="28">
        <v>296</v>
      </c>
      <c r="E861" s="69">
        <v>35339</v>
      </c>
      <c r="F861" s="42">
        <v>3376667</v>
      </c>
      <c r="G861" s="50">
        <v>5.3413599999999999</v>
      </c>
      <c r="H861" s="42">
        <v>693062</v>
      </c>
      <c r="I861" s="50">
        <v>2.1642999999999999</v>
      </c>
      <c r="J861" s="41">
        <f>ROUND((+F861*G861+H861*I861)/1000,0)</f>
        <v>19536</v>
      </c>
      <c r="K861" s="42">
        <v>3453223</v>
      </c>
      <c r="L861" s="50">
        <v>5.34138</v>
      </c>
      <c r="M861" s="42">
        <v>732837</v>
      </c>
      <c r="N861" s="50">
        <v>2.1573699999999998</v>
      </c>
      <c r="O861" s="41">
        <f>ROUND((+K861*L861+M861*N861)/1000,0)</f>
        <v>20026</v>
      </c>
      <c r="P861" s="42">
        <v>3633217</v>
      </c>
      <c r="Q861" s="50">
        <v>5.0742900000000004</v>
      </c>
      <c r="R861" s="42">
        <v>763120</v>
      </c>
      <c r="S861" s="50">
        <v>1.9656100000000001</v>
      </c>
      <c r="T861" s="41">
        <f>ROUND((+P861*Q861+R861*S861)/1000,0)</f>
        <v>19936</v>
      </c>
      <c r="U861" s="42">
        <f t="shared" si="651"/>
        <v>59498</v>
      </c>
      <c r="V861" s="43" t="s">
        <v>37</v>
      </c>
      <c r="W861" s="44">
        <f t="shared" si="652"/>
        <v>59498</v>
      </c>
      <c r="X861" s="45">
        <f t="shared" si="653"/>
        <v>7.1585153101124946E-3</v>
      </c>
      <c r="Y861" s="44">
        <f t="shared" si="654"/>
        <v>296</v>
      </c>
      <c r="Z861" s="45">
        <f t="shared" si="655"/>
        <v>2.4803083626613039E-2</v>
      </c>
      <c r="AA861" s="46">
        <f t="shared" si="656"/>
        <v>2.0391941547487902E-2</v>
      </c>
      <c r="AB861" s="183">
        <f t="shared" si="658"/>
        <v>2.04</v>
      </c>
      <c r="AC861" s="36">
        <v>852</v>
      </c>
      <c r="AD861" s="47" t="e">
        <f>VLOOKUP(B861,#REF!,3,FALSE)</f>
        <v>#REF!</v>
      </c>
      <c r="AE861" s="2" t="e">
        <f t="shared" si="657"/>
        <v>#REF!</v>
      </c>
    </row>
    <row r="862" spans="1:31" x14ac:dyDescent="0.2">
      <c r="A862" s="25">
        <v>60</v>
      </c>
      <c r="B862" s="38" t="s">
        <v>1513</v>
      </c>
      <c r="C862" s="39" t="s">
        <v>51</v>
      </c>
      <c r="D862" s="28">
        <v>4832</v>
      </c>
      <c r="E862" s="69">
        <v>35339</v>
      </c>
      <c r="F862" s="30"/>
      <c r="G862" s="50"/>
      <c r="H862" s="42"/>
      <c r="I862" s="50"/>
      <c r="J862" s="42">
        <v>1941220</v>
      </c>
      <c r="K862" s="42"/>
      <c r="L862" s="50"/>
      <c r="M862" s="42"/>
      <c r="N862" s="50"/>
      <c r="O862" s="42">
        <v>2120310</v>
      </c>
      <c r="P862" s="42"/>
      <c r="Q862" s="50"/>
      <c r="R862" s="42"/>
      <c r="S862" s="50"/>
      <c r="T862" s="42">
        <v>2120401</v>
      </c>
      <c r="U862" s="42">
        <f t="shared" si="651"/>
        <v>6181931</v>
      </c>
      <c r="V862" s="43" t="s">
        <v>37</v>
      </c>
      <c r="W862" s="44">
        <f t="shared" si="652"/>
        <v>6181931</v>
      </c>
      <c r="X862" s="45">
        <f t="shared" si="653"/>
        <v>0.74378042471274741</v>
      </c>
      <c r="Y862" s="44">
        <f t="shared" si="654"/>
        <v>4832</v>
      </c>
      <c r="Z862" s="45">
        <f t="shared" si="655"/>
        <v>0.40489358136416959</v>
      </c>
      <c r="AA862" s="46">
        <f t="shared" si="656"/>
        <v>0.48961529220131406</v>
      </c>
      <c r="AB862" s="183">
        <f t="shared" si="658"/>
        <v>48.96</v>
      </c>
      <c r="AC862" s="36">
        <v>853</v>
      </c>
      <c r="AD862" s="47" t="e">
        <f>VLOOKUP(B862,#REF!,3,FALSE)</f>
        <v>#REF!</v>
      </c>
      <c r="AE862" s="2" t="e">
        <f t="shared" si="657"/>
        <v>#REF!</v>
      </c>
    </row>
    <row r="863" spans="1:31" x14ac:dyDescent="0.2">
      <c r="A863" s="25">
        <v>60</v>
      </c>
      <c r="B863" s="51" t="s">
        <v>1514</v>
      </c>
      <c r="C863" s="52" t="s">
        <v>1515</v>
      </c>
      <c r="D863" s="53">
        <f>SUBTOTAL(9,D854:D862)</f>
        <v>11934</v>
      </c>
      <c r="E863" s="69"/>
      <c r="F863" s="55"/>
      <c r="G863" s="56"/>
      <c r="H863" s="55"/>
      <c r="I863" s="56"/>
      <c r="J863" s="57">
        <f>SUBTOTAL(9,J854:J862)</f>
        <v>2611496.26406</v>
      </c>
      <c r="K863" s="58"/>
      <c r="L863" s="59"/>
      <c r="M863" s="58"/>
      <c r="N863" s="59"/>
      <c r="O863" s="57">
        <f>SUBTOTAL(9,O854:O862)</f>
        <v>2815528.5134999999</v>
      </c>
      <c r="P863" s="57"/>
      <c r="Q863" s="60"/>
      <c r="R863" s="57"/>
      <c r="S863" s="60"/>
      <c r="T863" s="57">
        <f>SUBTOTAL(9,T854:T862)</f>
        <v>2884476.4172399999</v>
      </c>
      <c r="U863" s="57">
        <f>SUBTOTAL(9,U854:U862)</f>
        <v>8311500</v>
      </c>
      <c r="V863" s="43"/>
      <c r="W863" s="61">
        <f t="shared" ref="W863:AB863" si="659">SUBTOTAL(9,W854:W862)</f>
        <v>8311500</v>
      </c>
      <c r="X863" s="62">
        <f t="shared" si="659"/>
        <v>1</v>
      </c>
      <c r="Y863" s="61">
        <f t="shared" si="659"/>
        <v>11934</v>
      </c>
      <c r="Z863" s="62">
        <f t="shared" si="659"/>
        <v>1</v>
      </c>
      <c r="AA863" s="63">
        <f t="shared" si="659"/>
        <v>1</v>
      </c>
      <c r="AB863" s="64">
        <f t="shared" si="659"/>
        <v>99.98</v>
      </c>
      <c r="AC863" s="36">
        <v>854</v>
      </c>
      <c r="AD863" s="47" t="e">
        <f>VLOOKUP(B863,#REF!,3,FALSE)</f>
        <v>#REF!</v>
      </c>
      <c r="AE863" s="2" t="e">
        <f t="shared" si="657"/>
        <v>#REF!</v>
      </c>
    </row>
    <row r="864" spans="1:31" ht="13.5" thickBot="1" x14ac:dyDescent="0.25">
      <c r="A864" s="25">
        <v>60</v>
      </c>
      <c r="B864" s="51"/>
      <c r="C864" s="52"/>
      <c r="D864" s="53" t="s">
        <v>54</v>
      </c>
      <c r="E864" s="54">
        <f>COUNTIF(E854:E862,"&gt;0.0")</f>
        <v>9</v>
      </c>
      <c r="F864" s="55"/>
      <c r="G864" s="56"/>
      <c r="H864" s="55"/>
      <c r="I864" s="56"/>
      <c r="J864" s="57"/>
      <c r="K864" s="58"/>
      <c r="L864" s="59"/>
      <c r="M864" s="58"/>
      <c r="N864" s="59"/>
      <c r="O864" s="57"/>
      <c r="P864" s="57"/>
      <c r="Q864" s="60"/>
      <c r="R864" s="57"/>
      <c r="S864" s="60"/>
      <c r="T864" s="57"/>
      <c r="U864" s="42"/>
      <c r="V864" s="43"/>
      <c r="W864" s="44"/>
      <c r="X864" s="45"/>
      <c r="Y864" s="44"/>
      <c r="Z864" s="45"/>
      <c r="AA864" s="46"/>
      <c r="AB864" s="183"/>
      <c r="AC864" s="36">
        <v>855</v>
      </c>
      <c r="AD864" s="47"/>
    </row>
    <row r="865" spans="1:31" ht="15.75" thickBot="1" x14ac:dyDescent="0.3">
      <c r="A865" s="25">
        <v>61</v>
      </c>
      <c r="B865" s="78" t="s">
        <v>1516</v>
      </c>
      <c r="C865" s="72"/>
      <c r="D865" s="28"/>
      <c r="E865" s="69"/>
      <c r="F865" s="42"/>
      <c r="G865" s="50"/>
      <c r="H865" s="42"/>
      <c r="I865" s="50"/>
      <c r="J865" s="42"/>
      <c r="K865" s="42"/>
      <c r="L865" s="50"/>
      <c r="M865" s="42"/>
      <c r="N865" s="50"/>
      <c r="O865" s="42"/>
      <c r="P865" s="42"/>
      <c r="Q865" s="50"/>
      <c r="R865" s="42"/>
      <c r="S865" s="50"/>
      <c r="T865" s="42"/>
      <c r="U865" s="42"/>
      <c r="V865" s="43"/>
      <c r="W865" s="33"/>
      <c r="X865" s="34"/>
      <c r="Y865" s="33"/>
      <c r="Z865" s="34"/>
      <c r="AA865" s="35"/>
      <c r="AB865" s="184">
        <v>100</v>
      </c>
      <c r="AC865" s="36">
        <v>856</v>
      </c>
      <c r="AD865" s="47"/>
    </row>
    <row r="866" spans="1:31" x14ac:dyDescent="0.2">
      <c r="A866" s="25">
        <v>61</v>
      </c>
      <c r="B866" s="38" t="s">
        <v>1517</v>
      </c>
      <c r="C866" s="72" t="s">
        <v>1518</v>
      </c>
      <c r="D866" s="28">
        <v>5353</v>
      </c>
      <c r="E866" s="69">
        <v>38169</v>
      </c>
      <c r="F866" s="42">
        <v>52388499</v>
      </c>
      <c r="G866" s="77">
        <v>8.5129099999999998</v>
      </c>
      <c r="H866" s="42">
        <v>253649</v>
      </c>
      <c r="I866" s="77">
        <v>3.0037500000000001</v>
      </c>
      <c r="J866" s="41">
        <f t="shared" ref="J866:J873" si="660">ROUND((+F866*G866+H866*I866)/1000,0)</f>
        <v>446740</v>
      </c>
      <c r="K866" s="42">
        <v>52090908</v>
      </c>
      <c r="L866" s="77">
        <v>9.0956799999999998</v>
      </c>
      <c r="M866" s="42">
        <v>262647</v>
      </c>
      <c r="N866" s="77">
        <v>3.0037500000000001</v>
      </c>
      <c r="O866" s="41">
        <f t="shared" ref="O866:O873" si="661">ROUND((+K866*L866+M866*N866)/1000,0)</f>
        <v>474591</v>
      </c>
      <c r="P866" s="42">
        <v>54443222</v>
      </c>
      <c r="Q866" s="77">
        <v>9.4539899999999992</v>
      </c>
      <c r="R866" s="42">
        <v>280691</v>
      </c>
      <c r="S866" s="77">
        <v>3.0032999999999999</v>
      </c>
      <c r="T866" s="41">
        <f t="shared" ref="T866:T873" si="662">ROUND((+P866*Q866+R866*S866)/1000,0)</f>
        <v>515549</v>
      </c>
      <c r="U866" s="42">
        <f t="shared" ref="U866:U875" si="663">ROUND(+T866+O866+J866,0)</f>
        <v>1436880</v>
      </c>
      <c r="V866" s="43" t="s">
        <v>37</v>
      </c>
      <c r="W866" s="44">
        <f t="shared" ref="W866:W875" si="664">IF(V866="yes",U866,"")</f>
        <v>1436880</v>
      </c>
      <c r="X866" s="45">
        <f t="shared" ref="X866:X873" si="665">IF(V866="yes",W866/W$876,0)</f>
        <v>0.15971239142651861</v>
      </c>
      <c r="Y866" s="44">
        <f t="shared" ref="Y866:Y875" si="666">IF(V866="yes",D866,"")</f>
        <v>5353</v>
      </c>
      <c r="Z866" s="45">
        <f t="shared" ref="Z866:Z874" si="667">IF(V866="yes",Y866/Y$876,0)</f>
        <v>0.35370688515924409</v>
      </c>
      <c r="AA866" s="46">
        <f t="shared" ref="AA866:AA875" si="668">(X866*0.25+Z866*0.75)</f>
        <v>0.30520826172606275</v>
      </c>
      <c r="AB866" s="183">
        <f>ROUND(+AA866*$AB$865,2)</f>
        <v>30.52</v>
      </c>
      <c r="AC866" s="36">
        <v>857</v>
      </c>
      <c r="AD866" s="47" t="e">
        <f>VLOOKUP(B866,#REF!,3,FALSE)</f>
        <v>#REF!</v>
      </c>
      <c r="AE866" s="2" t="e">
        <f t="shared" ref="AE866:AE876" si="669">EXACT(D866,AD866)</f>
        <v>#REF!</v>
      </c>
    </row>
    <row r="867" spans="1:31" x14ac:dyDescent="0.2">
      <c r="A867" s="25">
        <v>61</v>
      </c>
      <c r="B867" s="38" t="s">
        <v>1519</v>
      </c>
      <c r="C867" s="72" t="s">
        <v>1520</v>
      </c>
      <c r="D867" s="28">
        <v>1410</v>
      </c>
      <c r="E867" s="69" t="s">
        <v>2480</v>
      </c>
      <c r="F867" s="42">
        <v>14460625</v>
      </c>
      <c r="G867" s="77">
        <v>10.655139999999999</v>
      </c>
      <c r="H867" s="42">
        <v>71493</v>
      </c>
      <c r="I867" s="77">
        <v>0</v>
      </c>
      <c r="J867" s="41">
        <f t="shared" si="660"/>
        <v>154080</v>
      </c>
      <c r="K867" s="42">
        <v>14222383</v>
      </c>
      <c r="L867" s="77">
        <v>10.685090000000001</v>
      </c>
      <c r="M867" s="42">
        <v>75533</v>
      </c>
      <c r="N867" s="77">
        <v>0</v>
      </c>
      <c r="O867" s="41">
        <f t="shared" si="661"/>
        <v>151967</v>
      </c>
      <c r="P867" s="42">
        <v>14914923</v>
      </c>
      <c r="Q867" s="77">
        <v>10.53393</v>
      </c>
      <c r="R867" s="42">
        <v>78593</v>
      </c>
      <c r="S867" s="77">
        <v>0</v>
      </c>
      <c r="T867" s="41">
        <f t="shared" si="662"/>
        <v>157113</v>
      </c>
      <c r="U867" s="42">
        <f t="shared" si="663"/>
        <v>463160</v>
      </c>
      <c r="V867" s="43" t="s">
        <v>154</v>
      </c>
      <c r="W867" s="44" t="str">
        <f t="shared" si="664"/>
        <v/>
      </c>
      <c r="X867" s="45">
        <f t="shared" si="665"/>
        <v>0</v>
      </c>
      <c r="Y867" s="44" t="str">
        <f t="shared" si="666"/>
        <v/>
      </c>
      <c r="Z867" s="45">
        <f t="shared" si="667"/>
        <v>0</v>
      </c>
      <c r="AA867" s="46">
        <f t="shared" si="668"/>
        <v>0</v>
      </c>
      <c r="AB867" s="183">
        <f t="shared" ref="AB867:AB875" si="670">ROUND(+AA867*$AB$865,2)</f>
        <v>0</v>
      </c>
      <c r="AC867" s="36">
        <v>858</v>
      </c>
      <c r="AD867" s="47" t="e">
        <f>VLOOKUP(B867,#REF!,3,FALSE)</f>
        <v>#REF!</v>
      </c>
      <c r="AE867" s="2" t="e">
        <f t="shared" si="669"/>
        <v>#REF!</v>
      </c>
    </row>
    <row r="868" spans="1:31" x14ac:dyDescent="0.2">
      <c r="A868" s="25">
        <v>61</v>
      </c>
      <c r="B868" s="38" t="s">
        <v>1521</v>
      </c>
      <c r="C868" s="73" t="s">
        <v>1522</v>
      </c>
      <c r="D868" s="49">
        <v>54</v>
      </c>
      <c r="E868" s="69">
        <v>38169</v>
      </c>
      <c r="F868" s="42">
        <v>464454</v>
      </c>
      <c r="G868" s="77">
        <v>4.7367400000000002</v>
      </c>
      <c r="H868" s="42">
        <v>38190</v>
      </c>
      <c r="I868" s="77">
        <v>0</v>
      </c>
      <c r="J868" s="41">
        <f t="shared" si="660"/>
        <v>2200</v>
      </c>
      <c r="K868" s="42">
        <v>453800</v>
      </c>
      <c r="L868" s="77">
        <v>6.1663899999999998</v>
      </c>
      <c r="M868" s="42">
        <v>42264</v>
      </c>
      <c r="N868" s="77">
        <v>0</v>
      </c>
      <c r="O868" s="41">
        <f t="shared" si="661"/>
        <v>2798</v>
      </c>
      <c r="P868" s="42">
        <v>487252</v>
      </c>
      <c r="Q868" s="77">
        <v>6.1651899999999999</v>
      </c>
      <c r="R868" s="42">
        <v>43431</v>
      </c>
      <c r="S868" s="77">
        <v>0</v>
      </c>
      <c r="T868" s="41">
        <f t="shared" si="662"/>
        <v>3004</v>
      </c>
      <c r="U868" s="42">
        <f t="shared" si="663"/>
        <v>8002</v>
      </c>
      <c r="V868" s="43" t="s">
        <v>37</v>
      </c>
      <c r="W868" s="44">
        <f t="shared" si="664"/>
        <v>8002</v>
      </c>
      <c r="X868" s="45">
        <f t="shared" si="665"/>
        <v>8.8944000626009262E-4</v>
      </c>
      <c r="Y868" s="44">
        <f t="shared" si="666"/>
        <v>54</v>
      </c>
      <c r="Z868" s="45">
        <f t="shared" si="667"/>
        <v>3.568124752213559E-3</v>
      </c>
      <c r="AA868" s="46">
        <f t="shared" si="668"/>
        <v>2.8984535657251924E-3</v>
      </c>
      <c r="AB868" s="183">
        <f t="shared" si="670"/>
        <v>0.28999999999999998</v>
      </c>
      <c r="AC868" s="36">
        <v>859</v>
      </c>
      <c r="AD868" s="47" t="e">
        <f>VLOOKUP(B868,#REF!,3,FALSE)</f>
        <v>#REF!</v>
      </c>
      <c r="AE868" s="2" t="e">
        <f t="shared" si="669"/>
        <v>#REF!</v>
      </c>
    </row>
    <row r="869" spans="1:31" x14ac:dyDescent="0.2">
      <c r="A869" s="25">
        <v>61</v>
      </c>
      <c r="B869" s="38" t="s">
        <v>1523</v>
      </c>
      <c r="C869" s="72" t="s">
        <v>1524</v>
      </c>
      <c r="D869" s="28">
        <v>115</v>
      </c>
      <c r="E869" s="69">
        <v>38169</v>
      </c>
      <c r="F869" s="42">
        <v>681247</v>
      </c>
      <c r="G869" s="77">
        <v>8.1</v>
      </c>
      <c r="H869" s="42">
        <v>160478</v>
      </c>
      <c r="I869" s="77">
        <v>3.0037500000000001</v>
      </c>
      <c r="J869" s="41">
        <f t="shared" si="660"/>
        <v>6000</v>
      </c>
      <c r="K869" s="42">
        <v>633214</v>
      </c>
      <c r="L869" s="77">
        <v>8.1</v>
      </c>
      <c r="M869" s="42">
        <v>161212</v>
      </c>
      <c r="N869" s="77">
        <v>3.0037500000000001</v>
      </c>
      <c r="O869" s="41">
        <f t="shared" si="661"/>
        <v>5613</v>
      </c>
      <c r="P869" s="42">
        <v>672495</v>
      </c>
      <c r="Q869" s="77">
        <v>8.0996900000000007</v>
      </c>
      <c r="R869" s="42">
        <v>168000</v>
      </c>
      <c r="S869" s="77">
        <v>3.0037500000000001</v>
      </c>
      <c r="T869" s="41">
        <f t="shared" si="662"/>
        <v>5952</v>
      </c>
      <c r="U869" s="42">
        <f t="shared" si="663"/>
        <v>17565</v>
      </c>
      <c r="V869" s="43" t="s">
        <v>37</v>
      </c>
      <c r="W869" s="44">
        <f t="shared" si="664"/>
        <v>17565</v>
      </c>
      <c r="X869" s="45">
        <f t="shared" si="665"/>
        <v>1.9523886165906683E-3</v>
      </c>
      <c r="Y869" s="44">
        <f t="shared" si="666"/>
        <v>115</v>
      </c>
      <c r="Z869" s="45">
        <f t="shared" si="667"/>
        <v>7.5987841945288756E-3</v>
      </c>
      <c r="AA869" s="46">
        <f t="shared" si="668"/>
        <v>6.1871853000443231E-3</v>
      </c>
      <c r="AB869" s="183">
        <f t="shared" si="670"/>
        <v>0.62</v>
      </c>
      <c r="AC869" s="36">
        <v>860</v>
      </c>
      <c r="AD869" s="47" t="e">
        <f>VLOOKUP(B869,#REF!,3,FALSE)</f>
        <v>#REF!</v>
      </c>
      <c r="AE869" s="2" t="e">
        <f t="shared" si="669"/>
        <v>#REF!</v>
      </c>
    </row>
    <row r="870" spans="1:31" x14ac:dyDescent="0.2">
      <c r="A870" s="25">
        <v>61</v>
      </c>
      <c r="B870" s="38" t="s">
        <v>1525</v>
      </c>
      <c r="C870" s="72" t="s">
        <v>1526</v>
      </c>
      <c r="D870" s="28">
        <v>97</v>
      </c>
      <c r="E870" s="69">
        <v>38169</v>
      </c>
      <c r="F870" s="42">
        <v>976544</v>
      </c>
      <c r="G870" s="77">
        <v>8.1</v>
      </c>
      <c r="H870" s="42">
        <v>502110</v>
      </c>
      <c r="I870" s="77">
        <v>3.00332</v>
      </c>
      <c r="J870" s="41">
        <f t="shared" si="660"/>
        <v>9418</v>
      </c>
      <c r="K870" s="42">
        <v>934084</v>
      </c>
      <c r="L870" s="77">
        <v>8.1</v>
      </c>
      <c r="M870" s="42">
        <v>512440</v>
      </c>
      <c r="N870" s="77">
        <v>3.0037500000000001</v>
      </c>
      <c r="O870" s="41">
        <f t="shared" si="661"/>
        <v>9105</v>
      </c>
      <c r="P870" s="42">
        <v>978307</v>
      </c>
      <c r="Q870" s="77">
        <v>8.0424699999999998</v>
      </c>
      <c r="R870" s="42">
        <v>533270</v>
      </c>
      <c r="S870" s="77">
        <v>3.0037500000000001</v>
      </c>
      <c r="T870" s="41">
        <f t="shared" si="662"/>
        <v>9470</v>
      </c>
      <c r="U870" s="42">
        <f t="shared" si="663"/>
        <v>27993</v>
      </c>
      <c r="V870" s="43" t="s">
        <v>37</v>
      </c>
      <c r="W870" s="44">
        <f t="shared" si="664"/>
        <v>27993</v>
      </c>
      <c r="X870" s="45">
        <f t="shared" si="665"/>
        <v>3.1114838909321136E-3</v>
      </c>
      <c r="Y870" s="44">
        <f t="shared" si="666"/>
        <v>97</v>
      </c>
      <c r="Z870" s="45">
        <f t="shared" si="667"/>
        <v>6.409409277124356E-3</v>
      </c>
      <c r="AA870" s="46">
        <f t="shared" si="668"/>
        <v>5.5849279305762957E-3</v>
      </c>
      <c r="AB870" s="183">
        <f t="shared" si="670"/>
        <v>0.56000000000000005</v>
      </c>
      <c r="AC870" s="36">
        <v>861</v>
      </c>
      <c r="AD870" s="47" t="e">
        <f>VLOOKUP(B870,#REF!,3,FALSE)</f>
        <v>#REF!</v>
      </c>
      <c r="AE870" s="2" t="e">
        <f t="shared" si="669"/>
        <v>#REF!</v>
      </c>
    </row>
    <row r="871" spans="1:31" x14ac:dyDescent="0.2">
      <c r="A871" s="25">
        <v>61</v>
      </c>
      <c r="B871" s="38" t="s">
        <v>1527</v>
      </c>
      <c r="C871" s="72" t="s">
        <v>1528</v>
      </c>
      <c r="D871" s="28">
        <v>176</v>
      </c>
      <c r="E871" s="69">
        <v>38169</v>
      </c>
      <c r="F871" s="42">
        <v>727816</v>
      </c>
      <c r="G871" s="77">
        <v>8.1</v>
      </c>
      <c r="H871" s="42">
        <v>54268</v>
      </c>
      <c r="I871" s="77">
        <v>3.0037500000000001</v>
      </c>
      <c r="J871" s="41">
        <f t="shared" si="660"/>
        <v>6058</v>
      </c>
      <c r="K871" s="42">
        <v>684998</v>
      </c>
      <c r="L871" s="77">
        <v>8.0665200000000006</v>
      </c>
      <c r="M871" s="42">
        <v>56339</v>
      </c>
      <c r="N871" s="77">
        <v>3.0037500000000001</v>
      </c>
      <c r="O871" s="41">
        <f t="shared" si="661"/>
        <v>5695</v>
      </c>
      <c r="P871" s="42">
        <v>643674</v>
      </c>
      <c r="Q871" s="77">
        <v>8.0599799999999995</v>
      </c>
      <c r="R871" s="42">
        <v>58620</v>
      </c>
      <c r="S871" s="77">
        <v>2.8829799999999999</v>
      </c>
      <c r="T871" s="41">
        <f t="shared" si="662"/>
        <v>5357</v>
      </c>
      <c r="U871" s="42">
        <f t="shared" si="663"/>
        <v>17110</v>
      </c>
      <c r="V871" s="43" t="s">
        <v>37</v>
      </c>
      <c r="W871" s="44">
        <f t="shared" si="664"/>
        <v>17110</v>
      </c>
      <c r="X871" s="45">
        <f t="shared" si="665"/>
        <v>1.9018143597988235E-3</v>
      </c>
      <c r="Y871" s="44">
        <f t="shared" si="666"/>
        <v>176</v>
      </c>
      <c r="Z871" s="45">
        <f t="shared" si="667"/>
        <v>1.1629443636844192E-2</v>
      </c>
      <c r="AA871" s="46">
        <f t="shared" si="668"/>
        <v>9.1975363175828499E-3</v>
      </c>
      <c r="AB871" s="183">
        <f t="shared" si="670"/>
        <v>0.92</v>
      </c>
      <c r="AC871" s="36">
        <v>862</v>
      </c>
      <c r="AD871" s="47" t="e">
        <f>VLOOKUP(B871,#REF!,3,FALSE)</f>
        <v>#REF!</v>
      </c>
      <c r="AE871" s="2" t="e">
        <f t="shared" si="669"/>
        <v>#REF!</v>
      </c>
    </row>
    <row r="872" spans="1:31" x14ac:dyDescent="0.2">
      <c r="A872" s="25">
        <v>61</v>
      </c>
      <c r="B872" s="38" t="s">
        <v>1529</v>
      </c>
      <c r="C872" s="79" t="s">
        <v>1530</v>
      </c>
      <c r="D872" s="28">
        <v>640</v>
      </c>
      <c r="E872" s="69">
        <v>38169</v>
      </c>
      <c r="F872" s="42">
        <v>4902475</v>
      </c>
      <c r="G872" s="77">
        <v>9.8735900000000001</v>
      </c>
      <c r="H872" s="42">
        <v>26755</v>
      </c>
      <c r="I872" s="77">
        <v>2.9900899999999999</v>
      </c>
      <c r="J872" s="41">
        <f t="shared" si="660"/>
        <v>48485</v>
      </c>
      <c r="K872" s="42">
        <v>4885065</v>
      </c>
      <c r="L872" s="77">
        <v>10.229660000000001</v>
      </c>
      <c r="M872" s="42">
        <v>28943</v>
      </c>
      <c r="N872" s="77">
        <v>3.0037500000000001</v>
      </c>
      <c r="O872" s="41">
        <f t="shared" si="661"/>
        <v>50059</v>
      </c>
      <c r="P872" s="42">
        <v>5202508</v>
      </c>
      <c r="Q872" s="77">
        <v>9.7583699999999993</v>
      </c>
      <c r="R872" s="42">
        <v>30116</v>
      </c>
      <c r="S872" s="77">
        <v>2.9884400000000002</v>
      </c>
      <c r="T872" s="41">
        <f t="shared" si="662"/>
        <v>50858</v>
      </c>
      <c r="U872" s="42">
        <f t="shared" si="663"/>
        <v>149402</v>
      </c>
      <c r="V872" s="43" t="s">
        <v>37</v>
      </c>
      <c r="W872" s="44">
        <f t="shared" si="664"/>
        <v>149402</v>
      </c>
      <c r="X872" s="45">
        <f t="shared" si="665"/>
        <v>1.6606362886187248E-2</v>
      </c>
      <c r="Y872" s="44">
        <f t="shared" si="666"/>
        <v>640</v>
      </c>
      <c r="Z872" s="45">
        <f t="shared" si="667"/>
        <v>4.2288885952160696E-2</v>
      </c>
      <c r="AA872" s="46">
        <f t="shared" si="668"/>
        <v>3.5868255185667337E-2</v>
      </c>
      <c r="AB872" s="183">
        <f t="shared" si="670"/>
        <v>3.59</v>
      </c>
      <c r="AC872" s="36">
        <v>863</v>
      </c>
      <c r="AD872" s="47" t="e">
        <f>VLOOKUP(B872,#REF!,3,FALSE)</f>
        <v>#REF!</v>
      </c>
      <c r="AE872" s="2" t="e">
        <f t="shared" si="669"/>
        <v>#REF!</v>
      </c>
    </row>
    <row r="873" spans="1:31" x14ac:dyDescent="0.2">
      <c r="A873" s="25">
        <v>61</v>
      </c>
      <c r="B873" s="38" t="s">
        <v>1531</v>
      </c>
      <c r="C873" s="72" t="s">
        <v>1532</v>
      </c>
      <c r="D873" s="28">
        <v>509</v>
      </c>
      <c r="E873" s="69">
        <v>38169</v>
      </c>
      <c r="F873" s="42">
        <v>4199734</v>
      </c>
      <c r="G873" s="77">
        <v>8.1</v>
      </c>
      <c r="H873" s="42">
        <v>279408</v>
      </c>
      <c r="I873" s="77">
        <v>3.0037500000000001</v>
      </c>
      <c r="J873" s="41">
        <f t="shared" si="660"/>
        <v>34857</v>
      </c>
      <c r="K873" s="42">
        <v>4134512</v>
      </c>
      <c r="L873" s="77">
        <v>8.1</v>
      </c>
      <c r="M873" s="42">
        <v>283703</v>
      </c>
      <c r="N873" s="77">
        <v>3.0037500000000001</v>
      </c>
      <c r="O873" s="41">
        <f t="shared" si="661"/>
        <v>34342</v>
      </c>
      <c r="P873" s="42">
        <v>4278720</v>
      </c>
      <c r="Q873" s="77">
        <v>8.1</v>
      </c>
      <c r="R873" s="42">
        <v>285694</v>
      </c>
      <c r="S873" s="77">
        <v>3.0032100000000002</v>
      </c>
      <c r="T873" s="41">
        <f t="shared" si="662"/>
        <v>35516</v>
      </c>
      <c r="U873" s="42">
        <f t="shared" si="663"/>
        <v>104715</v>
      </c>
      <c r="V873" s="43" t="s">
        <v>37</v>
      </c>
      <c r="W873" s="44">
        <f t="shared" si="664"/>
        <v>104715</v>
      </c>
      <c r="X873" s="45">
        <f t="shared" si="665"/>
        <v>1.1639303955951712E-2</v>
      </c>
      <c r="Y873" s="44">
        <f t="shared" si="666"/>
        <v>509</v>
      </c>
      <c r="Z873" s="45">
        <f t="shared" si="667"/>
        <v>3.3632879608827805E-2</v>
      </c>
      <c r="AA873" s="46">
        <f t="shared" si="668"/>
        <v>2.8134485695608783E-2</v>
      </c>
      <c r="AB873" s="183">
        <f t="shared" si="670"/>
        <v>2.81</v>
      </c>
      <c r="AC873" s="36">
        <v>864</v>
      </c>
      <c r="AD873" s="47" t="e">
        <f>VLOOKUP(B873,#REF!,3,FALSE)</f>
        <v>#REF!</v>
      </c>
      <c r="AE873" s="2" t="e">
        <f t="shared" si="669"/>
        <v>#REF!</v>
      </c>
    </row>
    <row r="874" spans="1:31" x14ac:dyDescent="0.2">
      <c r="A874" s="25">
        <v>61</v>
      </c>
      <c r="B874" s="38" t="s">
        <v>2471</v>
      </c>
      <c r="C874" s="177" t="s">
        <v>2472</v>
      </c>
      <c r="D874" s="28">
        <v>4</v>
      </c>
      <c r="E874" s="69"/>
      <c r="F874" s="42"/>
      <c r="G874" s="77"/>
      <c r="H874" s="42"/>
      <c r="I874" s="77"/>
      <c r="J874" s="41"/>
      <c r="K874" s="42"/>
      <c r="L874" s="77"/>
      <c r="M874" s="42"/>
      <c r="N874" s="77"/>
      <c r="O874" s="41"/>
      <c r="P874" s="42"/>
      <c r="Q874" s="77"/>
      <c r="R874" s="42"/>
      <c r="S874" s="77"/>
      <c r="T874" s="41"/>
      <c r="U874" s="42"/>
      <c r="V874" s="43" t="s">
        <v>154</v>
      </c>
      <c r="W874" s="44"/>
      <c r="X874" s="45"/>
      <c r="Y874" s="44" t="str">
        <f t="shared" si="666"/>
        <v/>
      </c>
      <c r="Z874" s="45">
        <f t="shared" si="667"/>
        <v>0</v>
      </c>
      <c r="AA874" s="46"/>
      <c r="AB874" s="183"/>
      <c r="AC874" s="36"/>
      <c r="AD874" s="47"/>
    </row>
    <row r="875" spans="1:31" x14ac:dyDescent="0.2">
      <c r="A875" s="25">
        <v>61</v>
      </c>
      <c r="B875" s="38" t="s">
        <v>1533</v>
      </c>
      <c r="C875" s="39" t="s">
        <v>51</v>
      </c>
      <c r="D875" s="28">
        <v>8190</v>
      </c>
      <c r="E875" s="69">
        <v>38169</v>
      </c>
      <c r="F875" s="30"/>
      <c r="G875" s="77"/>
      <c r="H875" s="42"/>
      <c r="I875" s="77"/>
      <c r="J875" s="42">
        <v>2357262</v>
      </c>
      <c r="K875" s="42"/>
      <c r="L875" s="77"/>
      <c r="M875" s="42"/>
      <c r="N875" s="77"/>
      <c r="O875" s="42">
        <v>2438873</v>
      </c>
      <c r="P875" s="42"/>
      <c r="Q875" s="77"/>
      <c r="R875" s="42"/>
      <c r="S875" s="77"/>
      <c r="T875" s="42">
        <v>2438870</v>
      </c>
      <c r="U875" s="42">
        <f t="shared" si="663"/>
        <v>7235005</v>
      </c>
      <c r="V875" s="43" t="s">
        <v>37</v>
      </c>
      <c r="W875" s="44">
        <f t="shared" si="664"/>
        <v>7235005</v>
      </c>
      <c r="X875" s="45">
        <f>IF(V875="yes",W875/W$876,0)</f>
        <v>0.80418681485776078</v>
      </c>
      <c r="Y875" s="44">
        <f t="shared" si="666"/>
        <v>8190</v>
      </c>
      <c r="Z875" s="45">
        <f>IF(V875="yes",Y875/Y$876,0)</f>
        <v>0.5411655874190564</v>
      </c>
      <c r="AA875" s="46">
        <f t="shared" si="668"/>
        <v>0.60692089427873253</v>
      </c>
      <c r="AB875" s="183">
        <f t="shared" si="670"/>
        <v>60.69</v>
      </c>
      <c r="AC875" s="36">
        <v>865</v>
      </c>
      <c r="AD875" s="47" t="e">
        <f>VLOOKUP(B875,#REF!,3,FALSE)</f>
        <v>#REF!</v>
      </c>
      <c r="AE875" s="2" t="e">
        <f t="shared" si="669"/>
        <v>#REF!</v>
      </c>
    </row>
    <row r="876" spans="1:31" x14ac:dyDescent="0.2">
      <c r="A876" s="25">
        <v>61</v>
      </c>
      <c r="B876" s="51" t="s">
        <v>1534</v>
      </c>
      <c r="C876" s="95" t="s">
        <v>1535</v>
      </c>
      <c r="D876" s="71">
        <f>SUBTOTAL(9,D866:D875)</f>
        <v>16548</v>
      </c>
      <c r="E876" s="69"/>
      <c r="F876" s="55"/>
      <c r="G876" s="56"/>
      <c r="H876" s="55"/>
      <c r="I876" s="56"/>
      <c r="J876" s="57">
        <f>SUBTOTAL(9,J866:J875)</f>
        <v>3065100</v>
      </c>
      <c r="K876" s="58"/>
      <c r="L876" s="59"/>
      <c r="M876" s="58"/>
      <c r="N876" s="59"/>
      <c r="O876" s="57">
        <f>SUBTOTAL(9,O866:O875)</f>
        <v>3173043</v>
      </c>
      <c r="P876" s="57"/>
      <c r="Q876" s="60"/>
      <c r="R876" s="57"/>
      <c r="S876" s="60"/>
      <c r="T876" s="57">
        <f>SUBTOTAL(9,T866:T875)</f>
        <v>3221689</v>
      </c>
      <c r="U876" s="57">
        <f>SUBTOTAL(9,U866:U875)</f>
        <v>9459832</v>
      </c>
      <c r="V876" s="43"/>
      <c r="W876" s="61">
        <f t="shared" ref="W876:AB876" si="671">SUBTOTAL(9,W866:W875)</f>
        <v>8996672</v>
      </c>
      <c r="X876" s="62">
        <f t="shared" si="671"/>
        <v>1</v>
      </c>
      <c r="Y876" s="61">
        <f t="shared" si="671"/>
        <v>15134</v>
      </c>
      <c r="Z876" s="62">
        <f t="shared" si="671"/>
        <v>1</v>
      </c>
      <c r="AA876" s="63">
        <f t="shared" si="671"/>
        <v>1</v>
      </c>
      <c r="AB876" s="64">
        <f t="shared" si="671"/>
        <v>100</v>
      </c>
      <c r="AC876" s="36">
        <v>866</v>
      </c>
      <c r="AD876" s="47" t="e">
        <f>VLOOKUP(B876,#REF!,3,FALSE)</f>
        <v>#REF!</v>
      </c>
      <c r="AE876" s="2" t="e">
        <f t="shared" si="669"/>
        <v>#REF!</v>
      </c>
    </row>
    <row r="877" spans="1:31" ht="13.5" thickBot="1" x14ac:dyDescent="0.25">
      <c r="A877" s="25">
        <v>61</v>
      </c>
      <c r="B877" s="51"/>
      <c r="C877" s="95"/>
      <c r="D877" s="53" t="s">
        <v>54</v>
      </c>
      <c r="E877" s="54">
        <f>COUNTIF(E866:E875,"&gt;0.0")</f>
        <v>8</v>
      </c>
      <c r="F877" s="55"/>
      <c r="G877" s="56"/>
      <c r="H877" s="55"/>
      <c r="I877" s="56"/>
      <c r="J877" s="57"/>
      <c r="K877" s="58"/>
      <c r="L877" s="59"/>
      <c r="M877" s="58"/>
      <c r="N877" s="59"/>
      <c r="O877" s="57"/>
      <c r="P877" s="57"/>
      <c r="Q877" s="60"/>
      <c r="R877" s="57"/>
      <c r="S877" s="60"/>
      <c r="T877" s="57"/>
      <c r="U877" s="42"/>
      <c r="V877" s="43"/>
      <c r="W877" s="44"/>
      <c r="X877" s="45"/>
      <c r="Y877" s="44"/>
      <c r="Z877" s="45"/>
      <c r="AA877" s="46"/>
      <c r="AB877" s="183"/>
      <c r="AC877" s="36">
        <v>867</v>
      </c>
      <c r="AD877" s="47"/>
    </row>
    <row r="878" spans="1:31" ht="15.75" thickBot="1" x14ac:dyDescent="0.3">
      <c r="A878" s="25">
        <v>62</v>
      </c>
      <c r="B878" s="78" t="s">
        <v>1536</v>
      </c>
      <c r="C878" s="72"/>
      <c r="D878" s="28"/>
      <c r="E878" s="69"/>
      <c r="F878" s="42"/>
      <c r="G878" s="77"/>
      <c r="H878" s="42"/>
      <c r="I878" s="77"/>
      <c r="J878" s="42"/>
      <c r="K878" s="42"/>
      <c r="L878" s="77"/>
      <c r="M878" s="42"/>
      <c r="N878" s="92"/>
      <c r="O878" s="42"/>
      <c r="P878" s="42"/>
      <c r="Q878" s="77"/>
      <c r="R878" s="42"/>
      <c r="S878" s="77"/>
      <c r="T878" s="42"/>
      <c r="U878" s="42"/>
      <c r="V878" s="43"/>
      <c r="W878" s="33"/>
      <c r="X878" s="34"/>
      <c r="Y878" s="33"/>
      <c r="Z878" s="34"/>
      <c r="AA878" s="35"/>
      <c r="AB878" s="184">
        <v>100</v>
      </c>
      <c r="AC878" s="36">
        <v>868</v>
      </c>
      <c r="AD878" s="47"/>
    </row>
    <row r="879" spans="1:31" x14ac:dyDescent="0.2">
      <c r="A879" s="25">
        <v>62</v>
      </c>
      <c r="B879" s="38" t="s">
        <v>1537</v>
      </c>
      <c r="C879" s="72" t="s">
        <v>1538</v>
      </c>
      <c r="D879" s="28">
        <v>11558</v>
      </c>
      <c r="E879" s="69">
        <v>34790</v>
      </c>
      <c r="F879" s="42">
        <v>159425931</v>
      </c>
      <c r="G879" s="77">
        <v>9.9734800000000003</v>
      </c>
      <c r="H879" s="42">
        <v>899087</v>
      </c>
      <c r="I879" s="77">
        <v>3.00305</v>
      </c>
      <c r="J879" s="41">
        <f>ROUND((+F879*G879+H879*I879)/1000,5)</f>
        <v>1592731.3375299999</v>
      </c>
      <c r="K879" s="42">
        <v>140802927</v>
      </c>
      <c r="L879" s="77">
        <v>11.79435</v>
      </c>
      <c r="M879" s="42">
        <v>892502</v>
      </c>
      <c r="N879" s="77">
        <v>3.0037500000000001</v>
      </c>
      <c r="O879" s="41">
        <f>ROUND((+K879*L879+M879*N879)/1000,5)</f>
        <v>1663359.85494</v>
      </c>
      <c r="P879" s="42">
        <v>144368617</v>
      </c>
      <c r="Q879" s="77">
        <v>11.76478</v>
      </c>
      <c r="R879" s="42">
        <v>1029519</v>
      </c>
      <c r="S879" s="77">
        <v>3.0037500000000001</v>
      </c>
      <c r="T879" s="41">
        <f>ROUND((+P879*Q879+R879*S879)/1000,5)</f>
        <v>1701557.43561</v>
      </c>
      <c r="U879" s="42">
        <f t="shared" ref="U879:U890" si="672">ROUND(+T879+O879+J879,0)</f>
        <v>4957649</v>
      </c>
      <c r="V879" s="43" t="s">
        <v>37</v>
      </c>
      <c r="W879" s="44">
        <f t="shared" ref="W879:W890" si="673">IF(V879="yes",U879,"")</f>
        <v>4957649</v>
      </c>
      <c r="X879" s="45">
        <f t="shared" ref="X879:X888" si="674">IF(V879="yes",W879/W$891,0)</f>
        <v>0.35078244599421671</v>
      </c>
      <c r="Y879" s="44">
        <f t="shared" ref="Y879:Y890" si="675">IF(V879="yes",D879,"")</f>
        <v>11558</v>
      </c>
      <c r="Z879" s="45">
        <f t="shared" ref="Z879:Z889" si="676">IF(V879="yes",Y879/Y$891,0)</f>
        <v>0.52098264593193599</v>
      </c>
      <c r="AA879" s="46">
        <f t="shared" ref="AA879:AA890" si="677">(X879*0.25+Z879*0.75)</f>
        <v>0.4784325959475062</v>
      </c>
      <c r="AB879" s="183">
        <f>ROUND(+AA879*$AB$878,2)</f>
        <v>47.84</v>
      </c>
      <c r="AC879" s="36">
        <v>869</v>
      </c>
      <c r="AD879" s="47" t="e">
        <f>VLOOKUP(B879,#REF!,3,FALSE)</f>
        <v>#REF!</v>
      </c>
      <c r="AE879" s="2" t="e">
        <f t="shared" ref="AE879:AE891" si="678">EXACT(D879,AD879)</f>
        <v>#REF!</v>
      </c>
    </row>
    <row r="880" spans="1:31" x14ac:dyDescent="0.2">
      <c r="A880" s="25">
        <v>62</v>
      </c>
      <c r="B880" s="38" t="s">
        <v>1539</v>
      </c>
      <c r="C880" s="73" t="s">
        <v>1540</v>
      </c>
      <c r="D880" s="49">
        <v>236</v>
      </c>
      <c r="E880" s="69">
        <v>34973</v>
      </c>
      <c r="F880" s="42">
        <v>0</v>
      </c>
      <c r="G880" s="77">
        <v>11.419779999999999</v>
      </c>
      <c r="H880" s="42">
        <v>0</v>
      </c>
      <c r="I880" s="77">
        <v>3.0037500000000001</v>
      </c>
      <c r="J880" s="41">
        <f t="shared" ref="J880:J888" si="679">ROUND((+F880*G880+H880*I880)/1000,0)</f>
        <v>0</v>
      </c>
      <c r="K880" s="42">
        <v>0</v>
      </c>
      <c r="L880" s="77">
        <v>13.179410000000001</v>
      </c>
      <c r="M880" s="42">
        <v>0</v>
      </c>
      <c r="N880" s="77">
        <v>2.99919</v>
      </c>
      <c r="O880" s="41">
        <f t="shared" ref="O880:O888" si="680">ROUND((+K880*L880+M880*N880)/1000,0)</f>
        <v>0</v>
      </c>
      <c r="P880" s="42">
        <v>0</v>
      </c>
      <c r="Q880" s="77">
        <v>13.15912</v>
      </c>
      <c r="R880" s="42">
        <v>0</v>
      </c>
      <c r="S880" s="77">
        <v>3.0025300000000001</v>
      </c>
      <c r="T880" s="41">
        <f t="shared" ref="T880:T888" si="681">ROUND((+P880*Q880+R880*S880)/1000,0)</f>
        <v>0</v>
      </c>
      <c r="U880" s="42">
        <f t="shared" si="672"/>
        <v>0</v>
      </c>
      <c r="V880" s="43" t="s">
        <v>37</v>
      </c>
      <c r="W880" s="44">
        <f t="shared" si="673"/>
        <v>0</v>
      </c>
      <c r="X880" s="45">
        <f t="shared" si="674"/>
        <v>0</v>
      </c>
      <c r="Y880" s="44">
        <f t="shared" si="675"/>
        <v>236</v>
      </c>
      <c r="Z880" s="45">
        <f t="shared" si="676"/>
        <v>1.0637818345729097E-2</v>
      </c>
      <c r="AA880" s="46">
        <f t="shared" si="677"/>
        <v>7.9783637592968221E-3</v>
      </c>
      <c r="AB880" s="183">
        <f t="shared" ref="AB880:AB890" si="682">ROUND(+AA880*$AB$878,2)</f>
        <v>0.8</v>
      </c>
      <c r="AC880" s="36">
        <v>870</v>
      </c>
      <c r="AD880" s="47" t="e">
        <f>VLOOKUP(B880,#REF!,3,FALSE)</f>
        <v>#REF!</v>
      </c>
      <c r="AE880" s="2" t="e">
        <f t="shared" si="678"/>
        <v>#REF!</v>
      </c>
    </row>
    <row r="881" spans="1:31" x14ac:dyDescent="0.2">
      <c r="A881" s="25">
        <v>62</v>
      </c>
      <c r="B881" s="38" t="s">
        <v>1541</v>
      </c>
      <c r="C881" s="72" t="s">
        <v>1542</v>
      </c>
      <c r="D881" s="28">
        <v>1262</v>
      </c>
      <c r="E881" s="69">
        <v>34790</v>
      </c>
      <c r="F881" s="42">
        <v>13789553</v>
      </c>
      <c r="G881" s="77">
        <v>4.45932</v>
      </c>
      <c r="H881" s="42">
        <v>183157</v>
      </c>
      <c r="I881" s="77">
        <v>0</v>
      </c>
      <c r="J881" s="41">
        <f t="shared" si="679"/>
        <v>61492</v>
      </c>
      <c r="K881" s="42">
        <v>12704406</v>
      </c>
      <c r="L881" s="77">
        <v>4.9222200000000003</v>
      </c>
      <c r="M881" s="42">
        <v>214358</v>
      </c>
      <c r="N881" s="77">
        <v>0</v>
      </c>
      <c r="O881" s="41">
        <f t="shared" si="680"/>
        <v>62534</v>
      </c>
      <c r="P881" s="42">
        <v>13402907</v>
      </c>
      <c r="Q881" s="77">
        <v>4.8522299999999996</v>
      </c>
      <c r="R881" s="42">
        <v>223039</v>
      </c>
      <c r="S881" s="77">
        <v>0</v>
      </c>
      <c r="T881" s="41">
        <f t="shared" si="681"/>
        <v>65034</v>
      </c>
      <c r="U881" s="42">
        <f t="shared" si="672"/>
        <v>189060</v>
      </c>
      <c r="V881" s="43" t="s">
        <v>37</v>
      </c>
      <c r="W881" s="44">
        <f t="shared" si="673"/>
        <v>189060</v>
      </c>
      <c r="X881" s="45">
        <f t="shared" si="674"/>
        <v>1.3377092496799714E-2</v>
      </c>
      <c r="Y881" s="44">
        <f t="shared" si="675"/>
        <v>1262</v>
      </c>
      <c r="Z881" s="45">
        <f t="shared" si="676"/>
        <v>5.6885282848771694E-2</v>
      </c>
      <c r="AA881" s="46">
        <f t="shared" si="677"/>
        <v>4.6008235260778699E-2</v>
      </c>
      <c r="AB881" s="183">
        <f t="shared" si="682"/>
        <v>4.5999999999999996</v>
      </c>
      <c r="AC881" s="36">
        <v>871</v>
      </c>
      <c r="AD881" s="47" t="e">
        <f>VLOOKUP(B881,#REF!,3,FALSE)</f>
        <v>#REF!</v>
      </c>
      <c r="AE881" s="2" t="e">
        <f t="shared" si="678"/>
        <v>#REF!</v>
      </c>
    </row>
    <row r="882" spans="1:31" x14ac:dyDescent="0.2">
      <c r="A882" s="25">
        <v>62</v>
      </c>
      <c r="B882" s="38" t="s">
        <v>1543</v>
      </c>
      <c r="C882" s="72" t="s">
        <v>1544</v>
      </c>
      <c r="D882" s="49">
        <v>445</v>
      </c>
      <c r="E882" s="69">
        <v>34790</v>
      </c>
      <c r="F882" s="42">
        <v>3085663</v>
      </c>
      <c r="G882" s="77">
        <v>2.1804100000000002</v>
      </c>
      <c r="H882" s="42">
        <v>188083</v>
      </c>
      <c r="I882" s="77">
        <v>0</v>
      </c>
      <c r="J882" s="41">
        <f t="shared" si="679"/>
        <v>6728</v>
      </c>
      <c r="K882" s="42">
        <v>2867401</v>
      </c>
      <c r="L882" s="77">
        <v>0</v>
      </c>
      <c r="M882" s="42">
        <v>210148</v>
      </c>
      <c r="N882" s="77">
        <v>0</v>
      </c>
      <c r="O882" s="41">
        <f t="shared" si="680"/>
        <v>0</v>
      </c>
      <c r="P882" s="42">
        <v>3022021</v>
      </c>
      <c r="Q882" s="77">
        <v>0</v>
      </c>
      <c r="R882" s="42">
        <v>218424</v>
      </c>
      <c r="S882" s="77">
        <v>0</v>
      </c>
      <c r="T882" s="41">
        <f t="shared" si="681"/>
        <v>0</v>
      </c>
      <c r="U882" s="42">
        <f t="shared" si="672"/>
        <v>6728</v>
      </c>
      <c r="V882" s="43" t="s">
        <v>37</v>
      </c>
      <c r="W882" s="44">
        <f t="shared" si="673"/>
        <v>6728</v>
      </c>
      <c r="X882" s="45">
        <f t="shared" si="674"/>
        <v>4.7604505616454293E-4</v>
      </c>
      <c r="Y882" s="44">
        <f t="shared" si="675"/>
        <v>445</v>
      </c>
      <c r="Z882" s="45">
        <f t="shared" si="676"/>
        <v>2.0058598151904441E-2</v>
      </c>
      <c r="AA882" s="46">
        <f t="shared" si="677"/>
        <v>1.5162959877969465E-2</v>
      </c>
      <c r="AB882" s="183">
        <f t="shared" si="682"/>
        <v>1.52</v>
      </c>
      <c r="AC882" s="36">
        <v>872</v>
      </c>
      <c r="AD882" s="47" t="e">
        <f>VLOOKUP(B882,#REF!,3,FALSE)</f>
        <v>#REF!</v>
      </c>
      <c r="AE882" s="2" t="e">
        <f t="shared" si="678"/>
        <v>#REF!</v>
      </c>
    </row>
    <row r="883" spans="1:31" x14ac:dyDescent="0.2">
      <c r="A883" s="25">
        <v>62</v>
      </c>
      <c r="B883" s="38" t="s">
        <v>1545</v>
      </c>
      <c r="C883" s="72" t="s">
        <v>1546</v>
      </c>
      <c r="D883" s="28">
        <v>487</v>
      </c>
      <c r="E883" s="69">
        <v>34790</v>
      </c>
      <c r="F883" s="42">
        <v>5401790</v>
      </c>
      <c r="G883" s="77">
        <v>6.5785600000000004</v>
      </c>
      <c r="H883" s="42">
        <v>177762</v>
      </c>
      <c r="I883" s="77">
        <v>0</v>
      </c>
      <c r="J883" s="41">
        <f t="shared" si="679"/>
        <v>35536</v>
      </c>
      <c r="K883" s="42">
        <v>4717042</v>
      </c>
      <c r="L883" s="77">
        <v>7.5521900000000004</v>
      </c>
      <c r="M883" s="42">
        <v>199012</v>
      </c>
      <c r="N883" s="77">
        <v>0</v>
      </c>
      <c r="O883" s="41">
        <f t="shared" si="680"/>
        <v>35624</v>
      </c>
      <c r="P883" s="42">
        <v>4894881</v>
      </c>
      <c r="Q883" s="77">
        <v>7.2915000000000001</v>
      </c>
      <c r="R883" s="42">
        <v>207072</v>
      </c>
      <c r="S883" s="77">
        <v>0</v>
      </c>
      <c r="T883" s="41">
        <f t="shared" si="681"/>
        <v>35691</v>
      </c>
      <c r="U883" s="42">
        <f t="shared" si="672"/>
        <v>106851</v>
      </c>
      <c r="V883" s="43" t="s">
        <v>37</v>
      </c>
      <c r="W883" s="44">
        <f t="shared" si="673"/>
        <v>106851</v>
      </c>
      <c r="X883" s="45">
        <f t="shared" si="674"/>
        <v>7.5603285220329332E-3</v>
      </c>
      <c r="Y883" s="44">
        <f t="shared" si="675"/>
        <v>487</v>
      </c>
      <c r="Z883" s="45">
        <f t="shared" si="676"/>
        <v>2.19517692134325E-2</v>
      </c>
      <c r="AA883" s="46">
        <f t="shared" si="677"/>
        <v>1.8353909040582608E-2</v>
      </c>
      <c r="AB883" s="183">
        <f t="shared" si="682"/>
        <v>1.84</v>
      </c>
      <c r="AC883" s="36">
        <v>873</v>
      </c>
      <c r="AD883" s="47" t="e">
        <f>VLOOKUP(B883,#REF!,3,FALSE)</f>
        <v>#REF!</v>
      </c>
      <c r="AE883" s="2" t="e">
        <f t="shared" si="678"/>
        <v>#REF!</v>
      </c>
    </row>
    <row r="884" spans="1:31" x14ac:dyDescent="0.2">
      <c r="A884" s="25">
        <v>62</v>
      </c>
      <c r="B884" s="38" t="s">
        <v>1547</v>
      </c>
      <c r="C884" s="73" t="s">
        <v>1548</v>
      </c>
      <c r="D884" s="28">
        <v>139</v>
      </c>
      <c r="E884" s="69">
        <v>34790</v>
      </c>
      <c r="F884" s="42">
        <v>1495203</v>
      </c>
      <c r="G884" s="77">
        <v>8.0423899999999993</v>
      </c>
      <c r="H884" s="42">
        <v>148968</v>
      </c>
      <c r="I884" s="77">
        <v>2.4636200000000001</v>
      </c>
      <c r="J884" s="41">
        <f t="shared" si="679"/>
        <v>12392</v>
      </c>
      <c r="K884" s="42">
        <v>1722692</v>
      </c>
      <c r="L884" s="77">
        <v>6.9176599999999997</v>
      </c>
      <c r="M884" s="42">
        <v>174326</v>
      </c>
      <c r="N884" s="77">
        <v>2.00773</v>
      </c>
      <c r="O884" s="41">
        <f t="shared" si="680"/>
        <v>12267</v>
      </c>
      <c r="P884" s="42">
        <v>1765458</v>
      </c>
      <c r="Q884" s="77">
        <v>7.8262900000000002</v>
      </c>
      <c r="R884" s="42">
        <v>201781</v>
      </c>
      <c r="S884" s="77">
        <v>0</v>
      </c>
      <c r="T884" s="41">
        <f t="shared" si="681"/>
        <v>13817</v>
      </c>
      <c r="U884" s="42">
        <f t="shared" si="672"/>
        <v>38476</v>
      </c>
      <c r="V884" s="43" t="s">
        <v>37</v>
      </c>
      <c r="W884" s="44">
        <f t="shared" si="673"/>
        <v>38476</v>
      </c>
      <c r="X884" s="45">
        <f t="shared" si="674"/>
        <v>2.7224003538922343E-3</v>
      </c>
      <c r="Y884" s="44">
        <f t="shared" si="675"/>
        <v>139</v>
      </c>
      <c r="Z884" s="45">
        <f t="shared" si="676"/>
        <v>6.2654947036285781E-3</v>
      </c>
      <c r="AA884" s="46">
        <f t="shared" si="677"/>
        <v>5.379721116194492E-3</v>
      </c>
      <c r="AB884" s="183">
        <f t="shared" si="682"/>
        <v>0.54</v>
      </c>
      <c r="AC884" s="36">
        <v>874</v>
      </c>
      <c r="AD884" s="47" t="e">
        <f>VLOOKUP(B884,#REF!,3,FALSE)</f>
        <v>#REF!</v>
      </c>
      <c r="AE884" s="2" t="e">
        <f t="shared" si="678"/>
        <v>#REF!</v>
      </c>
    </row>
    <row r="885" spans="1:31" x14ac:dyDescent="0.2">
      <c r="A885" s="25">
        <v>62</v>
      </c>
      <c r="B885" s="38" t="s">
        <v>1549</v>
      </c>
      <c r="C885" s="72" t="s">
        <v>1550</v>
      </c>
      <c r="D885" s="28">
        <v>708</v>
      </c>
      <c r="E885" s="69">
        <v>34790</v>
      </c>
      <c r="F885" s="42">
        <v>9022527</v>
      </c>
      <c r="G885" s="77">
        <v>7.0691899999999999</v>
      </c>
      <c r="H885" s="42">
        <v>441092</v>
      </c>
      <c r="I885" s="77">
        <v>2.8384100000000001</v>
      </c>
      <c r="J885" s="41">
        <f t="shared" si="679"/>
        <v>65034</v>
      </c>
      <c r="K885" s="42">
        <v>8934137</v>
      </c>
      <c r="L885" s="77">
        <v>7.24491</v>
      </c>
      <c r="M885" s="42">
        <v>474133</v>
      </c>
      <c r="N885" s="77">
        <v>3.0037500000000001</v>
      </c>
      <c r="O885" s="41">
        <f t="shared" si="680"/>
        <v>66151</v>
      </c>
      <c r="P885" s="42">
        <v>9166733</v>
      </c>
      <c r="Q885" s="77">
        <v>7.2448899999999998</v>
      </c>
      <c r="R885" s="42">
        <v>481073</v>
      </c>
      <c r="S885" s="77">
        <v>3.0037500000000001</v>
      </c>
      <c r="T885" s="41">
        <f t="shared" si="681"/>
        <v>67857</v>
      </c>
      <c r="U885" s="42">
        <f t="shared" si="672"/>
        <v>199042</v>
      </c>
      <c r="V885" s="43" t="s">
        <v>37</v>
      </c>
      <c r="W885" s="44">
        <f t="shared" si="673"/>
        <v>199042</v>
      </c>
      <c r="X885" s="45">
        <f t="shared" si="674"/>
        <v>1.4083376942494494E-2</v>
      </c>
      <c r="Y885" s="44">
        <f t="shared" si="675"/>
        <v>708</v>
      </c>
      <c r="Z885" s="45">
        <f t="shared" si="676"/>
        <v>3.1913455037187288E-2</v>
      </c>
      <c r="AA885" s="46">
        <f t="shared" si="677"/>
        <v>2.745593551351409E-2</v>
      </c>
      <c r="AB885" s="183">
        <f t="shared" si="682"/>
        <v>2.75</v>
      </c>
      <c r="AC885" s="36">
        <v>875</v>
      </c>
      <c r="AD885" s="47" t="e">
        <f>VLOOKUP(B885,#REF!,3,FALSE)</f>
        <v>#REF!</v>
      </c>
      <c r="AE885" s="2" t="e">
        <f t="shared" si="678"/>
        <v>#REF!</v>
      </c>
    </row>
    <row r="886" spans="1:31" x14ac:dyDescent="0.2">
      <c r="A886" s="25">
        <v>62</v>
      </c>
      <c r="B886" s="38" t="s">
        <v>1551</v>
      </c>
      <c r="C886" s="72" t="s">
        <v>1552</v>
      </c>
      <c r="D886" s="28">
        <v>158</v>
      </c>
      <c r="E886" s="69">
        <v>34790</v>
      </c>
      <c r="F886" s="42">
        <v>1526388</v>
      </c>
      <c r="G886" s="77">
        <v>4.9679399999999996</v>
      </c>
      <c r="H886" s="42">
        <v>0</v>
      </c>
      <c r="I886" s="77">
        <v>0</v>
      </c>
      <c r="J886" s="41">
        <f t="shared" si="679"/>
        <v>7583</v>
      </c>
      <c r="K886" s="42">
        <v>1651107</v>
      </c>
      <c r="L886" s="77">
        <v>4.59328</v>
      </c>
      <c r="M886" s="42">
        <v>4380</v>
      </c>
      <c r="N886" s="77">
        <v>0</v>
      </c>
      <c r="O886" s="41">
        <f t="shared" si="680"/>
        <v>7584</v>
      </c>
      <c r="P886" s="42">
        <v>1733071</v>
      </c>
      <c r="Q886" s="77">
        <v>4.3760500000000002</v>
      </c>
      <c r="R886" s="42">
        <v>4557</v>
      </c>
      <c r="S886" s="77">
        <v>0</v>
      </c>
      <c r="T886" s="41">
        <f t="shared" si="681"/>
        <v>7584</v>
      </c>
      <c r="U886" s="42">
        <f t="shared" si="672"/>
        <v>22751</v>
      </c>
      <c r="V886" s="43" t="s">
        <v>37</v>
      </c>
      <c r="W886" s="44">
        <f t="shared" si="673"/>
        <v>22751</v>
      </c>
      <c r="X886" s="45">
        <f t="shared" si="674"/>
        <v>1.6097653199761469E-3</v>
      </c>
      <c r="Y886" s="44">
        <f t="shared" si="675"/>
        <v>158</v>
      </c>
      <c r="Z886" s="45">
        <f t="shared" si="676"/>
        <v>7.1219292314626996E-3</v>
      </c>
      <c r="AA886" s="46">
        <f t="shared" si="677"/>
        <v>5.7438882535910613E-3</v>
      </c>
      <c r="AB886" s="183">
        <f t="shared" si="682"/>
        <v>0.56999999999999995</v>
      </c>
      <c r="AC886" s="36">
        <v>876</v>
      </c>
      <c r="AD886" s="47" t="e">
        <f>VLOOKUP(B886,#REF!,3,FALSE)</f>
        <v>#REF!</v>
      </c>
      <c r="AE886" s="2" t="e">
        <f t="shared" si="678"/>
        <v>#REF!</v>
      </c>
    </row>
    <row r="887" spans="1:31" x14ac:dyDescent="0.2">
      <c r="A887" s="25">
        <v>62</v>
      </c>
      <c r="B887" s="38" t="s">
        <v>1553</v>
      </c>
      <c r="C887" s="72" t="s">
        <v>1554</v>
      </c>
      <c r="D887" s="28">
        <v>157</v>
      </c>
      <c r="E887" s="69">
        <v>34790</v>
      </c>
      <c r="F887" s="42">
        <v>1381321</v>
      </c>
      <c r="G887" s="77">
        <v>4.7548700000000004</v>
      </c>
      <c r="H887" s="42">
        <v>0</v>
      </c>
      <c r="I887" s="77">
        <v>0</v>
      </c>
      <c r="J887" s="41">
        <f t="shared" si="679"/>
        <v>6568</v>
      </c>
      <c r="K887" s="42">
        <v>1113650</v>
      </c>
      <c r="L887" s="77">
        <v>5.75136</v>
      </c>
      <c r="M887" s="42">
        <v>10247</v>
      </c>
      <c r="N887" s="77">
        <v>0</v>
      </c>
      <c r="O887" s="41">
        <f t="shared" si="680"/>
        <v>6405</v>
      </c>
      <c r="P887" s="42">
        <v>1122002</v>
      </c>
      <c r="Q887" s="77">
        <v>4.6301199999999998</v>
      </c>
      <c r="R887" s="42">
        <v>10661</v>
      </c>
      <c r="S887" s="77">
        <v>0</v>
      </c>
      <c r="T887" s="41">
        <f t="shared" si="681"/>
        <v>5195</v>
      </c>
      <c r="U887" s="42">
        <f t="shared" si="672"/>
        <v>18168</v>
      </c>
      <c r="V887" s="43" t="s">
        <v>37</v>
      </c>
      <c r="W887" s="44">
        <f t="shared" si="673"/>
        <v>18168</v>
      </c>
      <c r="X887" s="45">
        <f t="shared" si="674"/>
        <v>1.2854914655763103E-3</v>
      </c>
      <c r="Y887" s="44">
        <f t="shared" si="675"/>
        <v>157</v>
      </c>
      <c r="Z887" s="45">
        <f t="shared" si="676"/>
        <v>7.0768537299977464E-3</v>
      </c>
      <c r="AA887" s="46">
        <f t="shared" si="677"/>
        <v>5.6290131638923871E-3</v>
      </c>
      <c r="AB887" s="183">
        <f t="shared" si="682"/>
        <v>0.56000000000000005</v>
      </c>
      <c r="AC887" s="36">
        <v>877</v>
      </c>
      <c r="AD887" s="47" t="e">
        <f>VLOOKUP(B887,#REF!,3,FALSE)</f>
        <v>#REF!</v>
      </c>
      <c r="AE887" s="2" t="e">
        <f t="shared" si="678"/>
        <v>#REF!</v>
      </c>
    </row>
    <row r="888" spans="1:31" x14ac:dyDescent="0.2">
      <c r="A888" s="25">
        <v>62</v>
      </c>
      <c r="B888" s="38" t="s">
        <v>1555</v>
      </c>
      <c r="C888" s="72" t="s">
        <v>1556</v>
      </c>
      <c r="D888" s="28">
        <v>110</v>
      </c>
      <c r="E888" s="69">
        <v>34790</v>
      </c>
      <c r="F888" s="42">
        <v>173400</v>
      </c>
      <c r="G888" s="77">
        <v>3.5161500000000001</v>
      </c>
      <c r="H888" s="42">
        <v>0</v>
      </c>
      <c r="I888" s="77">
        <v>0</v>
      </c>
      <c r="J888" s="41">
        <f t="shared" si="679"/>
        <v>610</v>
      </c>
      <c r="K888" s="42">
        <v>1936199</v>
      </c>
      <c r="L888" s="77">
        <v>4.5088299999999997</v>
      </c>
      <c r="M888" s="42">
        <v>0</v>
      </c>
      <c r="N888" s="77">
        <v>0</v>
      </c>
      <c r="O888" s="41">
        <f t="shared" si="680"/>
        <v>8730</v>
      </c>
      <c r="P888" s="42">
        <v>2033649</v>
      </c>
      <c r="Q888" s="77">
        <v>4.7313999999999998</v>
      </c>
      <c r="R888" s="42">
        <v>0</v>
      </c>
      <c r="S888" s="77">
        <v>0</v>
      </c>
      <c r="T888" s="41">
        <f t="shared" si="681"/>
        <v>9622</v>
      </c>
      <c r="U888" s="42">
        <f t="shared" si="672"/>
        <v>18962</v>
      </c>
      <c r="V888" s="43" t="s">
        <v>37</v>
      </c>
      <c r="W888" s="44">
        <f t="shared" si="673"/>
        <v>18962</v>
      </c>
      <c r="X888" s="45">
        <f t="shared" si="674"/>
        <v>1.3416715747610081E-3</v>
      </c>
      <c r="Y888" s="44">
        <f t="shared" si="675"/>
        <v>110</v>
      </c>
      <c r="Z888" s="45">
        <f t="shared" si="676"/>
        <v>4.9583051611449174E-3</v>
      </c>
      <c r="AA888" s="46">
        <f t="shared" si="677"/>
        <v>4.0541467645489404E-3</v>
      </c>
      <c r="AB888" s="183">
        <f t="shared" si="682"/>
        <v>0.41</v>
      </c>
      <c r="AC888" s="36">
        <v>878</v>
      </c>
      <c r="AD888" s="47" t="e">
        <f>VLOOKUP(B888,#REF!,3,FALSE)</f>
        <v>#REF!</v>
      </c>
      <c r="AE888" s="2" t="e">
        <f t="shared" si="678"/>
        <v>#REF!</v>
      </c>
    </row>
    <row r="889" spans="1:31" x14ac:dyDescent="0.2">
      <c r="A889" s="25">
        <v>62</v>
      </c>
      <c r="B889" s="38" t="s">
        <v>2473</v>
      </c>
      <c r="C889" s="177" t="s">
        <v>2474</v>
      </c>
      <c r="D889" s="28">
        <v>5</v>
      </c>
      <c r="E889" s="69"/>
      <c r="F889" s="42"/>
      <c r="G889" s="77"/>
      <c r="H889" s="42"/>
      <c r="I889" s="77"/>
      <c r="J889" s="41"/>
      <c r="K889" s="42"/>
      <c r="L889" s="77"/>
      <c r="M889" s="42"/>
      <c r="N889" s="77"/>
      <c r="O889" s="41"/>
      <c r="P889" s="42"/>
      <c r="Q889" s="77"/>
      <c r="R889" s="42"/>
      <c r="S889" s="77"/>
      <c r="T889" s="41"/>
      <c r="U889" s="42"/>
      <c r="V889" s="43" t="s">
        <v>2481</v>
      </c>
      <c r="W889" s="44"/>
      <c r="X889" s="45"/>
      <c r="Y889" s="44" t="str">
        <f t="shared" si="675"/>
        <v/>
      </c>
      <c r="Z889" s="45">
        <f t="shared" si="676"/>
        <v>0</v>
      </c>
      <c r="AA889" s="46"/>
      <c r="AB889" s="183"/>
      <c r="AC889" s="36"/>
      <c r="AD889" s="47"/>
    </row>
    <row r="890" spans="1:31" x14ac:dyDescent="0.2">
      <c r="A890" s="25">
        <v>62</v>
      </c>
      <c r="B890" s="38" t="s">
        <v>1557</v>
      </c>
      <c r="C890" s="39" t="s">
        <v>51</v>
      </c>
      <c r="D890" s="28">
        <v>6925</v>
      </c>
      <c r="E890" s="69">
        <v>34790</v>
      </c>
      <c r="F890" s="30"/>
      <c r="G890" s="77"/>
      <c r="H890" s="42"/>
      <c r="I890" s="77"/>
      <c r="J890" s="42">
        <v>2680018</v>
      </c>
      <c r="K890" s="42"/>
      <c r="L890" s="92"/>
      <c r="M890" s="42"/>
      <c r="N890" s="77"/>
      <c r="O890" s="42">
        <v>2794504</v>
      </c>
      <c r="P890" s="42"/>
      <c r="Q890" s="77"/>
      <c r="R890" s="42"/>
      <c r="S890" s="77"/>
      <c r="T890" s="42">
        <v>3100907</v>
      </c>
      <c r="U890" s="42">
        <f t="shared" si="672"/>
        <v>8575429</v>
      </c>
      <c r="V890" s="43" t="s">
        <v>37</v>
      </c>
      <c r="W890" s="44">
        <f t="shared" si="673"/>
        <v>8575429</v>
      </c>
      <c r="X890" s="45">
        <f>IF(V890="yes",W890/W$891,0)</f>
        <v>0.60676138227408594</v>
      </c>
      <c r="Y890" s="44">
        <f t="shared" si="675"/>
        <v>6925</v>
      </c>
      <c r="Z890" s="45">
        <f>IF(V890="yes",Y890/Y$891,0)</f>
        <v>0.31214784764480502</v>
      </c>
      <c r="AA890" s="46">
        <f t="shared" si="677"/>
        <v>0.38580123130212529</v>
      </c>
      <c r="AB890" s="183">
        <f t="shared" si="682"/>
        <v>38.58</v>
      </c>
      <c r="AC890" s="36">
        <v>879</v>
      </c>
      <c r="AD890" s="47" t="e">
        <f>VLOOKUP(B890,#REF!,3,FALSE)</f>
        <v>#REF!</v>
      </c>
      <c r="AE890" s="2" t="e">
        <f t="shared" si="678"/>
        <v>#REF!</v>
      </c>
    </row>
    <row r="891" spans="1:31" x14ac:dyDescent="0.2">
      <c r="A891" s="25">
        <v>62</v>
      </c>
      <c r="B891" s="51" t="s">
        <v>1558</v>
      </c>
      <c r="C891" s="52" t="s">
        <v>1559</v>
      </c>
      <c r="D891" s="53">
        <f>SUBTOTAL(9,D879:D890)</f>
        <v>22190</v>
      </c>
      <c r="E891" s="69"/>
      <c r="F891" s="55"/>
      <c r="G891" s="56"/>
      <c r="H891" s="55"/>
      <c r="I891" s="56"/>
      <c r="J891" s="57">
        <f>SUBTOTAL(9,J879:J890)</f>
        <v>4468692.3375300001</v>
      </c>
      <c r="K891" s="58"/>
      <c r="L891" s="59"/>
      <c r="M891" s="58"/>
      <c r="N891" s="59"/>
      <c r="O891" s="57">
        <f>SUBTOTAL(9,O879:O890)</f>
        <v>4657158.85494</v>
      </c>
      <c r="P891" s="57"/>
      <c r="Q891" s="60"/>
      <c r="R891" s="57"/>
      <c r="S891" s="60"/>
      <c r="T891" s="57">
        <f>SUBTOTAL(9,T879:T890)</f>
        <v>5007264.43561</v>
      </c>
      <c r="U891" s="57">
        <f>SUBTOTAL(9,U879:U890)</f>
        <v>14133116</v>
      </c>
      <c r="V891" s="43"/>
      <c r="W891" s="61">
        <f t="shared" ref="W891:AB891" si="683">SUBTOTAL(9,W879:W890)</f>
        <v>14133116</v>
      </c>
      <c r="X891" s="62">
        <f t="shared" si="683"/>
        <v>1</v>
      </c>
      <c r="Y891" s="61">
        <f t="shared" si="683"/>
        <v>22185</v>
      </c>
      <c r="Z891" s="62">
        <f t="shared" si="683"/>
        <v>1</v>
      </c>
      <c r="AA891" s="63">
        <f t="shared" si="683"/>
        <v>1</v>
      </c>
      <c r="AB891" s="64">
        <f t="shared" si="683"/>
        <v>100.01</v>
      </c>
      <c r="AC891" s="36">
        <v>880</v>
      </c>
      <c r="AD891" s="47" t="e">
        <f>VLOOKUP(B891,#REF!,3,FALSE)</f>
        <v>#REF!</v>
      </c>
      <c r="AE891" s="2" t="e">
        <f t="shared" si="678"/>
        <v>#REF!</v>
      </c>
    </row>
    <row r="892" spans="1:31" ht="13.5" thickBot="1" x14ac:dyDescent="0.25">
      <c r="A892" s="25">
        <v>62</v>
      </c>
      <c r="B892" s="51"/>
      <c r="C892" s="52"/>
      <c r="D892" s="53" t="s">
        <v>54</v>
      </c>
      <c r="E892" s="54">
        <f>COUNTIF(E879:E890,"&gt;0.0")</f>
        <v>11</v>
      </c>
      <c r="F892" s="55"/>
      <c r="G892" s="56"/>
      <c r="H892" s="55"/>
      <c r="I892" s="56"/>
      <c r="J892" s="57"/>
      <c r="K892" s="58"/>
      <c r="L892" s="59"/>
      <c r="M892" s="58"/>
      <c r="N892" s="59"/>
      <c r="O892" s="57"/>
      <c r="P892" s="57"/>
      <c r="Q892" s="60"/>
      <c r="R892" s="57"/>
      <c r="S892" s="60"/>
      <c r="T892" s="57"/>
      <c r="U892" s="42"/>
      <c r="V892" s="43"/>
      <c r="W892" s="44"/>
      <c r="X892" s="45"/>
      <c r="Y892" s="44"/>
      <c r="Z892" s="45"/>
      <c r="AA892" s="46"/>
      <c r="AB892" s="183"/>
      <c r="AC892" s="36">
        <v>881</v>
      </c>
      <c r="AD892" s="47"/>
    </row>
    <row r="893" spans="1:31" ht="15.75" thickBot="1" x14ac:dyDescent="0.3">
      <c r="A893" s="25">
        <v>63</v>
      </c>
      <c r="B893" s="78" t="s">
        <v>1560</v>
      </c>
      <c r="C893" s="72"/>
      <c r="D893" s="28"/>
      <c r="E893" s="69"/>
      <c r="F893" s="42"/>
      <c r="G893" s="77"/>
      <c r="H893" s="42"/>
      <c r="I893" s="92"/>
      <c r="J893" s="42"/>
      <c r="K893" s="42"/>
      <c r="L893" s="92"/>
      <c r="M893" s="42"/>
      <c r="N893" s="77"/>
      <c r="O893" s="42"/>
      <c r="P893" s="42"/>
      <c r="Q893" s="77"/>
      <c r="R893" s="42"/>
      <c r="S893" s="77"/>
      <c r="T893" s="42"/>
      <c r="U893" s="42"/>
      <c r="V893" s="43"/>
      <c r="W893" s="33"/>
      <c r="X893" s="34"/>
      <c r="Y893" s="33"/>
      <c r="Z893" s="34"/>
      <c r="AA893" s="35"/>
      <c r="AB893" s="184">
        <v>100</v>
      </c>
      <c r="AC893" s="36">
        <v>882</v>
      </c>
      <c r="AD893" s="47"/>
    </row>
    <row r="894" spans="1:31" x14ac:dyDescent="0.2">
      <c r="A894" s="25">
        <v>63</v>
      </c>
      <c r="B894" s="38" t="s">
        <v>1561</v>
      </c>
      <c r="C894" s="72" t="s">
        <v>1562</v>
      </c>
      <c r="D894" s="28">
        <v>7595</v>
      </c>
      <c r="E894" s="69">
        <v>37987</v>
      </c>
      <c r="F894" s="42">
        <v>106363638</v>
      </c>
      <c r="G894" s="77">
        <v>7.0269899999999996</v>
      </c>
      <c r="H894" s="42">
        <v>450279</v>
      </c>
      <c r="I894" s="77">
        <v>2.97</v>
      </c>
      <c r="J894" s="41">
        <f t="shared" ref="J894:J902" si="684">ROUND((+F894*G894+H894*I894)/1000,0)</f>
        <v>748754</v>
      </c>
      <c r="K894" s="42">
        <v>118801084</v>
      </c>
      <c r="L894" s="77">
        <v>6.5501399999999999</v>
      </c>
      <c r="M894" s="42">
        <v>516235</v>
      </c>
      <c r="N894" s="77">
        <v>2.97</v>
      </c>
      <c r="O894" s="41">
        <f>ROUND((+K894*L894+M894*N894)/1000,0)</f>
        <v>779697</v>
      </c>
      <c r="P894" s="42">
        <v>125974859</v>
      </c>
      <c r="Q894" s="77">
        <v>6.7687999999999997</v>
      </c>
      <c r="R894" s="42">
        <v>534210</v>
      </c>
      <c r="S894" s="77">
        <v>3.0025599999999999</v>
      </c>
      <c r="T894" s="41">
        <f>ROUND((+P894*Q894+R894*S894)/1000,0)</f>
        <v>854303</v>
      </c>
      <c r="U894" s="42">
        <f t="shared" ref="U894:U903" si="685">ROUND(+T894+O894+J894,0)</f>
        <v>2382754</v>
      </c>
      <c r="V894" s="43" t="s">
        <v>37</v>
      </c>
      <c r="W894" s="44">
        <f t="shared" ref="W894:W903" si="686">IF(V894="yes",U894,"")</f>
        <v>2382754</v>
      </c>
      <c r="X894" s="45">
        <f t="shared" ref="X894:X903" si="687">IF(V894="yes",W894/W$904,0)</f>
        <v>0.14810423785945093</v>
      </c>
      <c r="Y894" s="44">
        <f t="shared" ref="Y894:Y903" si="688">IF(V894="yes",D894,"")</f>
        <v>7595</v>
      </c>
      <c r="Z894" s="45">
        <f t="shared" ref="Z894:Z903" si="689">IF(V894="yes",Y894/Y$904,0)</f>
        <v>0.22729993415933442</v>
      </c>
      <c r="AA894" s="88">
        <f t="shared" ref="AA894:AA903" si="690">(X894*0.25+Z894*0.75)</f>
        <v>0.20750101008436353</v>
      </c>
      <c r="AB894" s="183">
        <f>ROUND(+AA894*$AB$893,2)</f>
        <v>20.75</v>
      </c>
      <c r="AC894" s="36">
        <v>883</v>
      </c>
      <c r="AD894" s="47" t="e">
        <f>VLOOKUP(B894,#REF!,3,FALSE)</f>
        <v>#REF!</v>
      </c>
      <c r="AE894" s="2" t="e">
        <f t="shared" ref="AE894:AE904" si="691">EXACT(D894,AD894)</f>
        <v>#REF!</v>
      </c>
    </row>
    <row r="895" spans="1:31" x14ac:dyDescent="0.2">
      <c r="A895" s="25">
        <v>63</v>
      </c>
      <c r="B895" s="38" t="s">
        <v>1563</v>
      </c>
      <c r="C895" s="72" t="s">
        <v>1564</v>
      </c>
      <c r="D895" s="28">
        <v>10459</v>
      </c>
      <c r="E895" s="69">
        <v>37257</v>
      </c>
      <c r="F895" s="42">
        <v>124157751</v>
      </c>
      <c r="G895" s="77">
        <v>8.5964500000000008</v>
      </c>
      <c r="H895" s="42">
        <v>864813</v>
      </c>
      <c r="I895" s="77">
        <v>3.0037500000000001</v>
      </c>
      <c r="J895" s="41">
        <f t="shared" si="684"/>
        <v>1069914</v>
      </c>
      <c r="K895" s="42">
        <v>131302949</v>
      </c>
      <c r="L895" s="77">
        <v>8.2035300000000007</v>
      </c>
      <c r="M895" s="42">
        <v>14006</v>
      </c>
      <c r="N895" s="77">
        <v>3.0037500000000001</v>
      </c>
      <c r="O895" s="41">
        <f>ROUND((+K895*L895+M895*N895)/1000,5)</f>
        <v>1077189.7517299999</v>
      </c>
      <c r="P895" s="42">
        <v>140043540</v>
      </c>
      <c r="Q895" s="77">
        <v>7.8312400000000002</v>
      </c>
      <c r="R895" s="42">
        <v>900567</v>
      </c>
      <c r="S895" s="77">
        <v>3.00366</v>
      </c>
      <c r="T895" s="41">
        <f>ROUND((+P895*Q895+R895*S895)/1000,5)</f>
        <v>1099419.56926</v>
      </c>
      <c r="U895" s="42">
        <f t="shared" si="685"/>
        <v>3246523</v>
      </c>
      <c r="V895" s="43" t="s">
        <v>37</v>
      </c>
      <c r="W895" s="44">
        <f t="shared" si="686"/>
        <v>3246523</v>
      </c>
      <c r="X895" s="45">
        <f t="shared" si="687"/>
        <v>0.20179330917424887</v>
      </c>
      <c r="Y895" s="44">
        <f t="shared" si="688"/>
        <v>10459</v>
      </c>
      <c r="Z895" s="45">
        <f t="shared" si="689"/>
        <v>0.31301250972646194</v>
      </c>
      <c r="AA895" s="88">
        <f t="shared" si="690"/>
        <v>0.28520770958840869</v>
      </c>
      <c r="AB895" s="183">
        <f t="shared" ref="AB895:AB903" si="692">ROUND(+AA895*$AB$893,2)</f>
        <v>28.52</v>
      </c>
      <c r="AC895" s="36">
        <v>884</v>
      </c>
      <c r="AD895" s="47" t="e">
        <f>VLOOKUP(B895,#REF!,3,FALSE)</f>
        <v>#REF!</v>
      </c>
      <c r="AE895" s="2" t="e">
        <f t="shared" si="691"/>
        <v>#REF!</v>
      </c>
    </row>
    <row r="896" spans="1:31" x14ac:dyDescent="0.2">
      <c r="A896" s="25">
        <v>63</v>
      </c>
      <c r="B896" s="38" t="s">
        <v>1565</v>
      </c>
      <c r="C896" s="72" t="s">
        <v>1566</v>
      </c>
      <c r="D896" s="28">
        <v>1676</v>
      </c>
      <c r="E896" s="69">
        <v>37257</v>
      </c>
      <c r="F896" s="42">
        <v>15277953</v>
      </c>
      <c r="G896" s="77">
        <v>10.85615</v>
      </c>
      <c r="H896" s="42">
        <v>228983</v>
      </c>
      <c r="I896" s="77">
        <v>2.98712</v>
      </c>
      <c r="J896" s="41">
        <f t="shared" si="684"/>
        <v>166544</v>
      </c>
      <c r="K896" s="42">
        <v>16020951</v>
      </c>
      <c r="L896" s="77">
        <v>10.860889999999999</v>
      </c>
      <c r="M896" s="42">
        <v>851275</v>
      </c>
      <c r="N896" s="77">
        <v>3.0037500000000001</v>
      </c>
      <c r="O896" s="41">
        <f>ROUND((+K896*L896+M896*N896)/1000,5)</f>
        <v>176558.80379000001</v>
      </c>
      <c r="P896" s="42">
        <v>16823953</v>
      </c>
      <c r="Q896" s="77">
        <v>13.164540000000001</v>
      </c>
      <c r="R896" s="42">
        <v>254637</v>
      </c>
      <c r="S896" s="77">
        <v>3.0003500000000001</v>
      </c>
      <c r="T896" s="41">
        <f>ROUND((+P896*Q896+R896*S896)/1000,5)</f>
        <v>222243.60235</v>
      </c>
      <c r="U896" s="42">
        <f t="shared" si="685"/>
        <v>565346</v>
      </c>
      <c r="V896" s="43" t="s">
        <v>37</v>
      </c>
      <c r="W896" s="44">
        <f t="shared" si="686"/>
        <v>565346</v>
      </c>
      <c r="X896" s="45">
        <f t="shared" si="687"/>
        <v>3.5140068364963035E-2</v>
      </c>
      <c r="Y896" s="44">
        <f t="shared" si="688"/>
        <v>1676</v>
      </c>
      <c r="Z896" s="45">
        <f t="shared" si="689"/>
        <v>5.0158616148919616E-2</v>
      </c>
      <c r="AA896" s="88">
        <f t="shared" si="690"/>
        <v>4.6403979202930469E-2</v>
      </c>
      <c r="AB896" s="183">
        <f t="shared" si="692"/>
        <v>4.6399999999999997</v>
      </c>
      <c r="AC896" s="36">
        <v>885</v>
      </c>
      <c r="AD896" s="47" t="e">
        <f>VLOOKUP(B896,#REF!,3,FALSE)</f>
        <v>#REF!</v>
      </c>
      <c r="AE896" s="2" t="e">
        <f t="shared" si="691"/>
        <v>#REF!</v>
      </c>
    </row>
    <row r="897" spans="1:31" x14ac:dyDescent="0.2">
      <c r="A897" s="25">
        <v>63</v>
      </c>
      <c r="B897" s="38" t="s">
        <v>1567</v>
      </c>
      <c r="C897" s="72" t="s">
        <v>1568</v>
      </c>
      <c r="D897" s="28">
        <v>387</v>
      </c>
      <c r="E897" s="69">
        <v>37622</v>
      </c>
      <c r="F897" s="42">
        <v>2839162</v>
      </c>
      <c r="G897" s="77">
        <v>9.6574200000000001</v>
      </c>
      <c r="H897" s="42">
        <v>27522</v>
      </c>
      <c r="I897" s="77">
        <v>2.9794299999999998</v>
      </c>
      <c r="J897" s="41">
        <f t="shared" si="684"/>
        <v>27501</v>
      </c>
      <c r="K897" s="42">
        <v>3000429</v>
      </c>
      <c r="L897" s="77">
        <v>9.8424099999999992</v>
      </c>
      <c r="M897" s="42">
        <v>28309</v>
      </c>
      <c r="N897" s="77">
        <v>3.00258</v>
      </c>
      <c r="O897" s="41">
        <f t="shared" ref="O897:O902" si="693">ROUND((+K897*L897+M897*N897)/1000,0)</f>
        <v>29616</v>
      </c>
      <c r="P897" s="42">
        <v>3173389</v>
      </c>
      <c r="Q897" s="77">
        <v>9.4213000000000005</v>
      </c>
      <c r="R897" s="42">
        <v>29455</v>
      </c>
      <c r="S897" s="77">
        <v>3.0037500000000001</v>
      </c>
      <c r="T897" s="41">
        <f t="shared" ref="T897:T902" si="694">ROUND((+P897*Q897+R897*S897)/1000,0)</f>
        <v>29986</v>
      </c>
      <c r="U897" s="42">
        <f t="shared" si="685"/>
        <v>87103</v>
      </c>
      <c r="V897" s="43" t="s">
        <v>37</v>
      </c>
      <c r="W897" s="44">
        <f t="shared" si="686"/>
        <v>87103</v>
      </c>
      <c r="X897" s="45">
        <f t="shared" si="687"/>
        <v>5.4140391455734637E-3</v>
      </c>
      <c r="Y897" s="44">
        <f t="shared" si="688"/>
        <v>387</v>
      </c>
      <c r="Z897" s="45">
        <f t="shared" si="689"/>
        <v>1.1581971628658646E-2</v>
      </c>
      <c r="AA897" s="88">
        <f t="shared" si="690"/>
        <v>1.003998850788735E-2</v>
      </c>
      <c r="AB897" s="183">
        <f t="shared" si="692"/>
        <v>1</v>
      </c>
      <c r="AC897" s="36">
        <v>886</v>
      </c>
      <c r="AD897" s="47" t="e">
        <f>VLOOKUP(B897,#REF!,3,FALSE)</f>
        <v>#REF!</v>
      </c>
      <c r="AE897" s="2" t="e">
        <f t="shared" si="691"/>
        <v>#REF!</v>
      </c>
    </row>
    <row r="898" spans="1:31" x14ac:dyDescent="0.2">
      <c r="A898" s="25">
        <v>63</v>
      </c>
      <c r="B898" s="38" t="s">
        <v>1569</v>
      </c>
      <c r="C898" s="72" t="s">
        <v>1570</v>
      </c>
      <c r="D898" s="28">
        <v>119</v>
      </c>
      <c r="E898" s="69">
        <v>37622</v>
      </c>
      <c r="F898" s="42">
        <v>566010</v>
      </c>
      <c r="G898" s="77">
        <v>4.9469099999999999</v>
      </c>
      <c r="H898" s="42">
        <v>48036</v>
      </c>
      <c r="I898" s="77">
        <v>0</v>
      </c>
      <c r="J898" s="41">
        <f t="shared" si="684"/>
        <v>2800</v>
      </c>
      <c r="K898" s="42">
        <v>646734</v>
      </c>
      <c r="L898" s="77">
        <v>4.32944</v>
      </c>
      <c r="M898" s="42">
        <v>48879</v>
      </c>
      <c r="N898" s="77">
        <v>0</v>
      </c>
      <c r="O898" s="41">
        <f t="shared" si="693"/>
        <v>2800</v>
      </c>
      <c r="P898" s="42">
        <v>663634</v>
      </c>
      <c r="Q898" s="77">
        <v>3.7671399999999999</v>
      </c>
      <c r="R898" s="42">
        <v>49405</v>
      </c>
      <c r="S898" s="77">
        <v>0</v>
      </c>
      <c r="T898" s="41">
        <f t="shared" si="694"/>
        <v>2500</v>
      </c>
      <c r="U898" s="42">
        <f t="shared" si="685"/>
        <v>8100</v>
      </c>
      <c r="V898" s="43" t="s">
        <v>37</v>
      </c>
      <c r="W898" s="44">
        <f t="shared" si="686"/>
        <v>8100</v>
      </c>
      <c r="X898" s="45">
        <f t="shared" si="687"/>
        <v>5.0346965178174185E-4</v>
      </c>
      <c r="Y898" s="44">
        <f t="shared" si="688"/>
        <v>119</v>
      </c>
      <c r="Z898" s="45">
        <f t="shared" si="689"/>
        <v>3.561381456874364E-3</v>
      </c>
      <c r="AA898" s="88">
        <f t="shared" si="690"/>
        <v>2.7969035056012088E-3</v>
      </c>
      <c r="AB898" s="183">
        <f t="shared" si="692"/>
        <v>0.28000000000000003</v>
      </c>
      <c r="AC898" s="36">
        <v>887</v>
      </c>
      <c r="AD898" s="47" t="e">
        <f>VLOOKUP(B898,#REF!,3,FALSE)</f>
        <v>#REF!</v>
      </c>
      <c r="AE898" s="2" t="e">
        <f t="shared" si="691"/>
        <v>#REF!</v>
      </c>
    </row>
    <row r="899" spans="1:31" x14ac:dyDescent="0.2">
      <c r="A899" s="25">
        <v>63</v>
      </c>
      <c r="B899" s="38" t="s">
        <v>1571</v>
      </c>
      <c r="C899" s="72" t="s">
        <v>1572</v>
      </c>
      <c r="D899" s="28">
        <v>236</v>
      </c>
      <c r="E899" s="69">
        <v>37257</v>
      </c>
      <c r="F899" s="42">
        <v>1245285</v>
      </c>
      <c r="G899" s="77">
        <v>4.8759899999999998</v>
      </c>
      <c r="H899" s="42">
        <v>93312</v>
      </c>
      <c r="I899" s="77">
        <v>3.00068</v>
      </c>
      <c r="J899" s="41">
        <f t="shared" si="684"/>
        <v>6352</v>
      </c>
      <c r="K899" s="42">
        <v>1235279</v>
      </c>
      <c r="L899" s="77">
        <v>5.11625</v>
      </c>
      <c r="M899" s="42">
        <v>97334</v>
      </c>
      <c r="N899" s="77">
        <v>2.87669</v>
      </c>
      <c r="O899" s="41">
        <f t="shared" si="693"/>
        <v>6600</v>
      </c>
      <c r="P899" s="42">
        <v>1383554</v>
      </c>
      <c r="Q899" s="77">
        <v>4.5679499999999997</v>
      </c>
      <c r="R899" s="42">
        <v>101208</v>
      </c>
      <c r="S899" s="77">
        <v>2.7665799999999998</v>
      </c>
      <c r="T899" s="41">
        <f t="shared" si="694"/>
        <v>6600</v>
      </c>
      <c r="U899" s="42">
        <f t="shared" si="685"/>
        <v>19552</v>
      </c>
      <c r="V899" s="43" t="s">
        <v>37</v>
      </c>
      <c r="W899" s="44">
        <f t="shared" si="686"/>
        <v>19552</v>
      </c>
      <c r="X899" s="45">
        <f t="shared" si="687"/>
        <v>1.2152887199551377E-3</v>
      </c>
      <c r="Y899" s="44">
        <f t="shared" si="688"/>
        <v>236</v>
      </c>
      <c r="Z899" s="45">
        <f t="shared" si="689"/>
        <v>7.0629077632130242E-3</v>
      </c>
      <c r="AA899" s="88">
        <f t="shared" si="690"/>
        <v>5.6010030023985529E-3</v>
      </c>
      <c r="AB899" s="183">
        <f t="shared" si="692"/>
        <v>0.56000000000000005</v>
      </c>
      <c r="AC899" s="36">
        <v>888</v>
      </c>
      <c r="AD899" s="47" t="e">
        <f>VLOOKUP(B899,#REF!,3,FALSE)</f>
        <v>#REF!</v>
      </c>
      <c r="AE899" s="2" t="e">
        <f t="shared" si="691"/>
        <v>#REF!</v>
      </c>
    </row>
    <row r="900" spans="1:31" x14ac:dyDescent="0.2">
      <c r="A900" s="25">
        <v>63</v>
      </c>
      <c r="B900" s="38" t="s">
        <v>1573</v>
      </c>
      <c r="C900" s="72" t="s">
        <v>1574</v>
      </c>
      <c r="D900" s="49">
        <v>44</v>
      </c>
      <c r="E900" s="69">
        <v>37257</v>
      </c>
      <c r="F900" s="42">
        <v>201693</v>
      </c>
      <c r="G900" s="77">
        <v>7.7791499999999996</v>
      </c>
      <c r="H900" s="42">
        <v>77457</v>
      </c>
      <c r="I900" s="77">
        <v>0</v>
      </c>
      <c r="J900" s="41">
        <f t="shared" si="684"/>
        <v>1569</v>
      </c>
      <c r="K900" s="42">
        <v>213168</v>
      </c>
      <c r="L900" s="77">
        <v>7.7919700000000001</v>
      </c>
      <c r="M900" s="42">
        <v>72556</v>
      </c>
      <c r="N900" s="77">
        <v>1.2404200000000001</v>
      </c>
      <c r="O900" s="41">
        <f t="shared" si="693"/>
        <v>1751</v>
      </c>
      <c r="P900" s="42">
        <v>218152</v>
      </c>
      <c r="Q900" s="77">
        <v>7.9577499999999999</v>
      </c>
      <c r="R900" s="42">
        <v>73074</v>
      </c>
      <c r="S900" s="77">
        <v>1.1632</v>
      </c>
      <c r="T900" s="41">
        <f t="shared" si="694"/>
        <v>1821</v>
      </c>
      <c r="U900" s="42">
        <f t="shared" si="685"/>
        <v>5141</v>
      </c>
      <c r="V900" s="43" t="s">
        <v>37</v>
      </c>
      <c r="W900" s="44">
        <f t="shared" si="686"/>
        <v>5141</v>
      </c>
      <c r="X900" s="45">
        <f t="shared" si="687"/>
        <v>3.1954783701357216E-4</v>
      </c>
      <c r="Y900" s="44">
        <f t="shared" si="688"/>
        <v>44</v>
      </c>
      <c r="Z900" s="45">
        <f t="shared" si="689"/>
        <v>1.3168133117854792E-3</v>
      </c>
      <c r="AA900" s="88">
        <f t="shared" si="690"/>
        <v>1.0674969430925023E-3</v>
      </c>
      <c r="AB900" s="183">
        <f t="shared" si="692"/>
        <v>0.11</v>
      </c>
      <c r="AC900" s="36">
        <v>889</v>
      </c>
      <c r="AD900" s="47" t="e">
        <f>VLOOKUP(B900,#REF!,3,FALSE)</f>
        <v>#REF!</v>
      </c>
      <c r="AE900" s="2" t="e">
        <f t="shared" si="691"/>
        <v>#REF!</v>
      </c>
    </row>
    <row r="901" spans="1:31" x14ac:dyDescent="0.2">
      <c r="A901" s="25">
        <v>63</v>
      </c>
      <c r="B901" s="38" t="s">
        <v>1575</v>
      </c>
      <c r="C901" s="72" t="s">
        <v>1576</v>
      </c>
      <c r="D901" s="28">
        <v>76</v>
      </c>
      <c r="E901" s="69">
        <v>37257</v>
      </c>
      <c r="F901" s="42">
        <v>350142</v>
      </c>
      <c r="G901" s="77">
        <v>8.8449799999999996</v>
      </c>
      <c r="H901" s="42">
        <v>22676</v>
      </c>
      <c r="I901" s="77">
        <v>0</v>
      </c>
      <c r="J901" s="41">
        <f t="shared" si="684"/>
        <v>3097</v>
      </c>
      <c r="K901" s="42">
        <v>388082</v>
      </c>
      <c r="L901" s="77">
        <v>5.1458199999999996</v>
      </c>
      <c r="M901" s="42">
        <v>22397</v>
      </c>
      <c r="N901" s="77">
        <v>0</v>
      </c>
      <c r="O901" s="41">
        <f t="shared" si="693"/>
        <v>1997</v>
      </c>
      <c r="P901" s="42">
        <v>413720</v>
      </c>
      <c r="Q901" s="77">
        <v>7.6549300000000002</v>
      </c>
      <c r="R901" s="42">
        <v>23304</v>
      </c>
      <c r="S901" s="77">
        <v>0</v>
      </c>
      <c r="T901" s="41">
        <f t="shared" si="694"/>
        <v>3167</v>
      </c>
      <c r="U901" s="42">
        <f t="shared" si="685"/>
        <v>8261</v>
      </c>
      <c r="V901" s="43" t="s">
        <v>37</v>
      </c>
      <c r="W901" s="44">
        <f t="shared" si="686"/>
        <v>8261</v>
      </c>
      <c r="X901" s="45">
        <f t="shared" si="687"/>
        <v>5.1347688807024312E-4</v>
      </c>
      <c r="Y901" s="44">
        <f t="shared" si="688"/>
        <v>76</v>
      </c>
      <c r="Z901" s="45">
        <f t="shared" si="689"/>
        <v>2.2744957203567366E-3</v>
      </c>
      <c r="AA901" s="88">
        <f t="shared" si="690"/>
        <v>1.8342410122851132E-3</v>
      </c>
      <c r="AB901" s="183">
        <f t="shared" si="692"/>
        <v>0.18</v>
      </c>
      <c r="AC901" s="36">
        <v>890</v>
      </c>
      <c r="AD901" s="47" t="e">
        <f>VLOOKUP(B901,#REF!,3,FALSE)</f>
        <v>#REF!</v>
      </c>
      <c r="AE901" s="2" t="e">
        <f t="shared" si="691"/>
        <v>#REF!</v>
      </c>
    </row>
    <row r="902" spans="1:31" x14ac:dyDescent="0.2">
      <c r="A902" s="25">
        <v>63</v>
      </c>
      <c r="B902" s="38" t="s">
        <v>1577</v>
      </c>
      <c r="C902" s="91" t="s">
        <v>1578</v>
      </c>
      <c r="D902" s="28">
        <v>1195</v>
      </c>
      <c r="E902" s="69">
        <v>37257</v>
      </c>
      <c r="F902" s="42">
        <v>8707275</v>
      </c>
      <c r="G902" s="77">
        <v>11.852499999999999</v>
      </c>
      <c r="H902" s="42">
        <v>50400</v>
      </c>
      <c r="I902" s="77">
        <v>3.0031599999999998</v>
      </c>
      <c r="J902" s="41">
        <f t="shared" si="684"/>
        <v>103354</v>
      </c>
      <c r="K902" s="42">
        <v>9244228</v>
      </c>
      <c r="L902" s="77">
        <v>11.79311</v>
      </c>
      <c r="M902" s="42">
        <v>59038</v>
      </c>
      <c r="N902" s="77">
        <v>3</v>
      </c>
      <c r="O902" s="41">
        <f t="shared" si="693"/>
        <v>109195</v>
      </c>
      <c r="P902" s="42">
        <v>9806174</v>
      </c>
      <c r="Q902" s="77">
        <v>11.69956</v>
      </c>
      <c r="R902" s="42">
        <v>59575</v>
      </c>
      <c r="S902" s="77">
        <v>3.00082</v>
      </c>
      <c r="T902" s="41">
        <f t="shared" si="694"/>
        <v>114907</v>
      </c>
      <c r="U902" s="42">
        <f t="shared" si="685"/>
        <v>327456</v>
      </c>
      <c r="V902" s="43" t="s">
        <v>37</v>
      </c>
      <c r="W902" s="44">
        <f t="shared" si="686"/>
        <v>327456</v>
      </c>
      <c r="X902" s="45">
        <f t="shared" si="687"/>
        <v>2.0353599789363214E-2</v>
      </c>
      <c r="Y902" s="44">
        <f t="shared" si="688"/>
        <v>1195</v>
      </c>
      <c r="Z902" s="45">
        <f t="shared" si="689"/>
        <v>3.5763452445082902E-2</v>
      </c>
      <c r="AA902" s="88">
        <f t="shared" si="690"/>
        <v>3.1910989281152977E-2</v>
      </c>
      <c r="AB902" s="183">
        <f t="shared" si="692"/>
        <v>3.19</v>
      </c>
      <c r="AC902" s="36">
        <v>891</v>
      </c>
      <c r="AD902" s="47" t="e">
        <f>VLOOKUP(B902,#REF!,3,FALSE)</f>
        <v>#REF!</v>
      </c>
      <c r="AE902" s="2" t="e">
        <f t="shared" si="691"/>
        <v>#REF!</v>
      </c>
    </row>
    <row r="903" spans="1:31" x14ac:dyDescent="0.2">
      <c r="A903" s="25">
        <v>63</v>
      </c>
      <c r="B903" s="38" t="s">
        <v>1579</v>
      </c>
      <c r="C903" s="39" t="s">
        <v>51</v>
      </c>
      <c r="D903" s="28">
        <v>11627</v>
      </c>
      <c r="E903" s="69">
        <v>37987</v>
      </c>
      <c r="F903" s="30"/>
      <c r="G903" s="77"/>
      <c r="H903" s="42"/>
      <c r="I903" s="77"/>
      <c r="J903" s="42">
        <v>2945289</v>
      </c>
      <c r="K903" s="42"/>
      <c r="L903" s="77"/>
      <c r="M903" s="42"/>
      <c r="N903" s="77"/>
      <c r="O903" s="42">
        <v>3176910</v>
      </c>
      <c r="P903" s="42"/>
      <c r="Q903" s="77"/>
      <c r="R903" s="42"/>
      <c r="S903" s="77"/>
      <c r="T903" s="42">
        <v>3315923</v>
      </c>
      <c r="U903" s="42">
        <f t="shared" si="685"/>
        <v>9438122</v>
      </c>
      <c r="V903" s="43" t="s">
        <v>37</v>
      </c>
      <c r="W903" s="44">
        <f t="shared" si="686"/>
        <v>9438122</v>
      </c>
      <c r="X903" s="45">
        <f t="shared" si="687"/>
        <v>0.58664296256957982</v>
      </c>
      <c r="Y903" s="44">
        <f t="shared" si="688"/>
        <v>11627</v>
      </c>
      <c r="Z903" s="45">
        <f t="shared" si="689"/>
        <v>0.34796791763931284</v>
      </c>
      <c r="AA903" s="88">
        <f t="shared" si="690"/>
        <v>0.4076366788718796</v>
      </c>
      <c r="AB903" s="183">
        <f t="shared" si="692"/>
        <v>40.76</v>
      </c>
      <c r="AC903" s="36">
        <v>892</v>
      </c>
      <c r="AD903" s="47" t="e">
        <f>VLOOKUP(B903,#REF!,3,FALSE)</f>
        <v>#REF!</v>
      </c>
      <c r="AE903" s="2" t="e">
        <f t="shared" si="691"/>
        <v>#REF!</v>
      </c>
    </row>
    <row r="904" spans="1:31" x14ac:dyDescent="0.2">
      <c r="A904" s="25">
        <v>63</v>
      </c>
      <c r="B904" s="51" t="s">
        <v>1580</v>
      </c>
      <c r="C904" s="95" t="s">
        <v>1581</v>
      </c>
      <c r="D904" s="71">
        <f>SUBTOTAL(9,D894:D903)</f>
        <v>33414</v>
      </c>
      <c r="E904" s="69"/>
      <c r="F904" s="55"/>
      <c r="G904" s="56"/>
      <c r="H904" s="55"/>
      <c r="I904" s="56"/>
      <c r="J904" s="57">
        <f>SUBTOTAL(9,J894:J903)</f>
        <v>5075174</v>
      </c>
      <c r="K904" s="58"/>
      <c r="L904" s="59"/>
      <c r="M904" s="58"/>
      <c r="N904" s="59"/>
      <c r="O904" s="57">
        <f>SUBTOTAL(9,O894:O903)</f>
        <v>5362314.5555199999</v>
      </c>
      <c r="P904" s="57"/>
      <c r="Q904" s="60"/>
      <c r="R904" s="57"/>
      <c r="S904" s="60"/>
      <c r="T904" s="57">
        <f>SUBTOTAL(9,T894:T903)</f>
        <v>5650870.1716099996</v>
      </c>
      <c r="U904" s="57">
        <f>SUBTOTAL(9,U894:U903)</f>
        <v>16088358</v>
      </c>
      <c r="V904" s="43"/>
      <c r="W904" s="61">
        <f t="shared" ref="W904:AB904" si="695">SUBTOTAL(9,W894:W903)</f>
        <v>16088358</v>
      </c>
      <c r="X904" s="62">
        <f t="shared" si="695"/>
        <v>1</v>
      </c>
      <c r="Y904" s="61">
        <f t="shared" si="695"/>
        <v>33414</v>
      </c>
      <c r="Z904" s="62">
        <f t="shared" si="695"/>
        <v>1</v>
      </c>
      <c r="AA904" s="63">
        <f t="shared" si="695"/>
        <v>1</v>
      </c>
      <c r="AB904" s="64">
        <f t="shared" si="695"/>
        <v>99.99</v>
      </c>
      <c r="AC904" s="36">
        <v>893</v>
      </c>
      <c r="AD904" s="47" t="e">
        <f>VLOOKUP(B904,#REF!,3,FALSE)</f>
        <v>#REF!</v>
      </c>
      <c r="AE904" s="2" t="e">
        <f t="shared" si="691"/>
        <v>#REF!</v>
      </c>
    </row>
    <row r="905" spans="1:31" ht="13.5" thickBot="1" x14ac:dyDescent="0.25">
      <c r="A905" s="25">
        <v>63</v>
      </c>
      <c r="B905" s="51"/>
      <c r="C905" s="95"/>
      <c r="D905" s="53" t="s">
        <v>54</v>
      </c>
      <c r="E905" s="54">
        <f>COUNTIF(E894:E903,"&gt;0.0")</f>
        <v>10</v>
      </c>
      <c r="F905" s="55"/>
      <c r="G905" s="56"/>
      <c r="H905" s="55"/>
      <c r="I905" s="56"/>
      <c r="J905" s="57"/>
      <c r="K905" s="58"/>
      <c r="L905" s="59"/>
      <c r="M905" s="58"/>
      <c r="N905" s="59"/>
      <c r="O905" s="57"/>
      <c r="P905" s="57"/>
      <c r="Q905" s="60"/>
      <c r="R905" s="57"/>
      <c r="S905" s="60"/>
      <c r="T905" s="57"/>
      <c r="U905" s="42"/>
      <c r="V905" s="43"/>
      <c r="W905" s="44"/>
      <c r="X905" s="45"/>
      <c r="Y905" s="44"/>
      <c r="Z905" s="45"/>
      <c r="AA905" s="46"/>
      <c r="AB905" s="183"/>
      <c r="AC905" s="36">
        <v>894</v>
      </c>
      <c r="AD905" s="47"/>
    </row>
    <row r="906" spans="1:31" ht="15.75" thickBot="1" x14ac:dyDescent="0.3">
      <c r="A906" s="25">
        <v>64</v>
      </c>
      <c r="B906" s="78" t="s">
        <v>1582</v>
      </c>
      <c r="C906" s="72"/>
      <c r="D906" s="28"/>
      <c r="E906" s="69"/>
      <c r="F906" s="42"/>
      <c r="G906" s="77"/>
      <c r="H906" s="42"/>
      <c r="I906" s="77"/>
      <c r="J906" s="42"/>
      <c r="K906" s="42"/>
      <c r="L906" s="77"/>
      <c r="M906" s="42"/>
      <c r="N906" s="77"/>
      <c r="O906" s="42"/>
      <c r="P906" s="42"/>
      <c r="Q906" s="77"/>
      <c r="R906" s="42"/>
      <c r="S906" s="77"/>
      <c r="T906" s="42"/>
      <c r="U906" s="42"/>
      <c r="V906" s="43"/>
      <c r="W906" s="33"/>
      <c r="X906" s="34"/>
      <c r="Y906" s="33"/>
      <c r="Z906" s="34"/>
      <c r="AA906" s="35"/>
      <c r="AB906" s="184">
        <v>100</v>
      </c>
      <c r="AC906" s="36">
        <v>895</v>
      </c>
      <c r="AD906" s="47"/>
    </row>
    <row r="907" spans="1:31" x14ac:dyDescent="0.2">
      <c r="A907" s="25">
        <v>64</v>
      </c>
      <c r="B907" s="38" t="s">
        <v>1583</v>
      </c>
      <c r="C907" s="39" t="s">
        <v>1584</v>
      </c>
      <c r="D907" s="28">
        <v>27591</v>
      </c>
      <c r="E907" s="69">
        <v>36617</v>
      </c>
      <c r="F907" s="30">
        <v>463149005</v>
      </c>
      <c r="G907" s="124">
        <v>12.81002</v>
      </c>
      <c r="H907" s="30">
        <v>2530529</v>
      </c>
      <c r="I907" s="124">
        <v>3.0037500000000001</v>
      </c>
      <c r="J907" s="41">
        <f>ROUND((+F907*G907+H907*I907)/1000,0)</f>
        <v>5940549</v>
      </c>
      <c r="K907" s="30">
        <v>478813691</v>
      </c>
      <c r="L907" s="124">
        <v>13.980600000000001</v>
      </c>
      <c r="M907" s="30">
        <v>2610195</v>
      </c>
      <c r="N907" s="124">
        <v>3.0037500000000001</v>
      </c>
      <c r="O907" s="41">
        <f>ROUND((+K907*L907+M907*N907)/1000,0)</f>
        <v>6701943</v>
      </c>
      <c r="P907" s="30">
        <v>493055372</v>
      </c>
      <c r="Q907" s="124">
        <v>13.570650000000001</v>
      </c>
      <c r="R907" s="30">
        <v>2734383</v>
      </c>
      <c r="S907" s="124">
        <v>3.0037500000000001</v>
      </c>
      <c r="T907" s="41">
        <f>ROUND((+P907*Q907+R907*S907)/1000,0)</f>
        <v>6699295</v>
      </c>
      <c r="U907" s="42">
        <f t="shared" ref="U907:U920" si="696">ROUND(+T907+O907+J907,0)</f>
        <v>19341787</v>
      </c>
      <c r="V907" s="43" t="s">
        <v>37</v>
      </c>
      <c r="W907" s="44">
        <f t="shared" ref="W907:W920" si="697">IF(V907="yes",U907,"")</f>
        <v>19341787</v>
      </c>
      <c r="X907" s="45">
        <f t="shared" ref="X907:X920" si="698">IF(V907="yes",W907/W$921,0)</f>
        <v>0.52389711697937236</v>
      </c>
      <c r="Y907" s="44">
        <f t="shared" ref="Y907:Y920" si="699">IF(V907="yes",D907,"")</f>
        <v>27591</v>
      </c>
      <c r="Z907" s="45">
        <f t="shared" ref="Z907:Z920" si="700">IF(V907="yes",Y907/Y$921,0)</f>
        <v>0.68796908116194988</v>
      </c>
      <c r="AA907" s="46">
        <f t="shared" ref="AA907:AA920" si="701">(X907*0.25+Z907*0.75)</f>
        <v>0.64695109011630547</v>
      </c>
      <c r="AB907" s="183">
        <f>ROUND(+AA907*$AB$906,3)</f>
        <v>64.694999999999993</v>
      </c>
      <c r="AC907" s="36">
        <v>896</v>
      </c>
      <c r="AD907" s="47" t="e">
        <f>VLOOKUP(B907,#REF!,3,FALSE)</f>
        <v>#REF!</v>
      </c>
      <c r="AE907" s="2" t="e">
        <f t="shared" ref="AE907:AE921" si="702">EXACT(D907,AD907)</f>
        <v>#REF!</v>
      </c>
    </row>
    <row r="908" spans="1:31" x14ac:dyDescent="0.2">
      <c r="A908" s="25">
        <v>64</v>
      </c>
      <c r="B908" s="38" t="s">
        <v>1585</v>
      </c>
      <c r="C908" s="39" t="s">
        <v>1586</v>
      </c>
      <c r="D908" s="28">
        <v>1391</v>
      </c>
      <c r="E908" s="69">
        <v>36708</v>
      </c>
      <c r="F908" s="30">
        <v>14700203</v>
      </c>
      <c r="G908" s="124">
        <v>8.9439600000000006</v>
      </c>
      <c r="H908" s="30">
        <v>161543</v>
      </c>
      <c r="I908" s="124">
        <v>2.7856399999999999</v>
      </c>
      <c r="J908" s="41">
        <f>ROUND((+F908*G908+H908*I908)/1000,0)</f>
        <v>131928</v>
      </c>
      <c r="K908" s="30">
        <v>15237367</v>
      </c>
      <c r="L908" s="124">
        <v>8.5435300000000005</v>
      </c>
      <c r="M908" s="30">
        <v>161097</v>
      </c>
      <c r="N908" s="124">
        <v>3.0037500000000001</v>
      </c>
      <c r="O908" s="41">
        <f>ROUND((+K908*L908+M908*N908)/1000,0)</f>
        <v>130665</v>
      </c>
      <c r="P908" s="30">
        <v>15703152</v>
      </c>
      <c r="Q908" s="124">
        <v>8.8949599999999993</v>
      </c>
      <c r="R908" s="30">
        <v>167695</v>
      </c>
      <c r="S908" s="124">
        <v>2.9935299999999998</v>
      </c>
      <c r="T908" s="41">
        <f>ROUND((+P908*Q908+R908*S908)/1000,0)</f>
        <v>140181</v>
      </c>
      <c r="U908" s="42">
        <f t="shared" si="696"/>
        <v>402774</v>
      </c>
      <c r="V908" s="43" t="s">
        <v>37</v>
      </c>
      <c r="W908" s="44">
        <f t="shared" si="697"/>
        <v>402774</v>
      </c>
      <c r="X908" s="45">
        <f t="shared" si="698"/>
        <v>1.0909650560946086E-2</v>
      </c>
      <c r="Y908" s="44">
        <f t="shared" si="699"/>
        <v>1391</v>
      </c>
      <c r="Z908" s="45">
        <f t="shared" si="700"/>
        <v>3.4683954619124796E-2</v>
      </c>
      <c r="AA908" s="46">
        <f t="shared" si="701"/>
        <v>2.8740378604580119E-2</v>
      </c>
      <c r="AB908" s="183">
        <f t="shared" ref="AB908:AB920" si="703">ROUND(+AA908*$AB$906,3)</f>
        <v>2.8740000000000001</v>
      </c>
      <c r="AC908" s="36">
        <v>897</v>
      </c>
      <c r="AD908" s="47" t="e">
        <f>VLOOKUP(B908,#REF!,3,FALSE)</f>
        <v>#REF!</v>
      </c>
      <c r="AE908" s="2" t="e">
        <f t="shared" si="702"/>
        <v>#REF!</v>
      </c>
    </row>
    <row r="909" spans="1:31" x14ac:dyDescent="0.2">
      <c r="A909" s="25">
        <v>64</v>
      </c>
      <c r="B909" s="38" t="s">
        <v>1587</v>
      </c>
      <c r="C909" s="39" t="s">
        <v>1588</v>
      </c>
      <c r="D909" s="28">
        <v>448</v>
      </c>
      <c r="E909" s="69">
        <v>36708</v>
      </c>
      <c r="F909" s="30">
        <v>4939086</v>
      </c>
      <c r="G909" s="124">
        <v>11.50609</v>
      </c>
      <c r="H909" s="30">
        <v>122851</v>
      </c>
      <c r="I909" s="124">
        <v>3.0036399999999999</v>
      </c>
      <c r="J909" s="41">
        <f>ROUND((+F909*G909+H909*I909)/1000,0)</f>
        <v>57199</v>
      </c>
      <c r="K909" s="30">
        <v>5083249</v>
      </c>
      <c r="L909" s="124">
        <v>10.243119999999999</v>
      </c>
      <c r="M909" s="30">
        <v>121038</v>
      </c>
      <c r="N909" s="124">
        <v>3.0037500000000001</v>
      </c>
      <c r="O909" s="41">
        <f>ROUND((+K909*L909+M909*N909)/1000,5)</f>
        <v>52431.897389999998</v>
      </c>
      <c r="P909" s="30">
        <v>5528029</v>
      </c>
      <c r="Q909" s="124">
        <v>10.339600000000001</v>
      </c>
      <c r="R909" s="30">
        <v>126166</v>
      </c>
      <c r="S909" s="124">
        <v>3.0037500000000001</v>
      </c>
      <c r="T909" s="41">
        <f>ROUND((+P909*Q909+R909*S909)/1000,5)</f>
        <v>57536.579769999997</v>
      </c>
      <c r="U909" s="42">
        <f t="shared" si="696"/>
        <v>167167</v>
      </c>
      <c r="V909" s="43" t="s">
        <v>37</v>
      </c>
      <c r="W909" s="44">
        <f t="shared" si="697"/>
        <v>167167</v>
      </c>
      <c r="X909" s="45">
        <f t="shared" si="698"/>
        <v>4.5279326752016629E-3</v>
      </c>
      <c r="Y909" s="44">
        <f t="shared" si="699"/>
        <v>448</v>
      </c>
      <c r="Z909" s="45">
        <f t="shared" si="700"/>
        <v>1.1170676972946016E-2</v>
      </c>
      <c r="AA909" s="46">
        <f t="shared" si="701"/>
        <v>9.5099908985099273E-3</v>
      </c>
      <c r="AB909" s="183">
        <f t="shared" si="703"/>
        <v>0.95099999999999996</v>
      </c>
      <c r="AC909" s="36">
        <v>898</v>
      </c>
      <c r="AD909" s="47" t="e">
        <f>VLOOKUP(B909,#REF!,3,FALSE)</f>
        <v>#REF!</v>
      </c>
      <c r="AE909" s="2" t="e">
        <f t="shared" si="702"/>
        <v>#REF!</v>
      </c>
    </row>
    <row r="910" spans="1:31" x14ac:dyDescent="0.2">
      <c r="A910" s="25">
        <v>64</v>
      </c>
      <c r="B910" s="38" t="s">
        <v>1589</v>
      </c>
      <c r="C910" s="39" t="s">
        <v>1590</v>
      </c>
      <c r="D910" s="28">
        <v>542</v>
      </c>
      <c r="E910" s="69">
        <v>36708</v>
      </c>
      <c r="F910" s="30">
        <v>6511054</v>
      </c>
      <c r="G910" s="124">
        <v>8.1</v>
      </c>
      <c r="H910" s="30">
        <v>109449</v>
      </c>
      <c r="I910" s="124">
        <v>0.31064999999999998</v>
      </c>
      <c r="J910" s="41">
        <f>ROUND((+F910*G910+H910*I910)/1000,0)</f>
        <v>52774</v>
      </c>
      <c r="K910" s="30">
        <v>6696816</v>
      </c>
      <c r="L910" s="124">
        <v>8.1</v>
      </c>
      <c r="M910" s="30">
        <v>118937</v>
      </c>
      <c r="N910" s="124">
        <v>0.30268</v>
      </c>
      <c r="O910" s="41">
        <f>ROUND((+K910*L910+M910*N910)/1000,0)</f>
        <v>54280</v>
      </c>
      <c r="P910" s="30">
        <v>7126396</v>
      </c>
      <c r="Q910" s="124">
        <v>7.8495400000000002</v>
      </c>
      <c r="R910" s="30">
        <v>120563</v>
      </c>
      <c r="S910" s="124">
        <v>0.30689</v>
      </c>
      <c r="T910" s="41">
        <f>ROUND((+P910*Q910+R910*S910)/1000,0)</f>
        <v>55976</v>
      </c>
      <c r="U910" s="42">
        <f t="shared" si="696"/>
        <v>163030</v>
      </c>
      <c r="V910" s="43" t="s">
        <v>37</v>
      </c>
      <c r="W910" s="44">
        <f t="shared" si="697"/>
        <v>163030</v>
      </c>
      <c r="X910" s="45">
        <f t="shared" si="698"/>
        <v>4.4158767223083928E-3</v>
      </c>
      <c r="Y910" s="44">
        <f t="shared" si="699"/>
        <v>542</v>
      </c>
      <c r="Z910" s="45">
        <f t="shared" si="700"/>
        <v>1.351452437351951E-2</v>
      </c>
      <c r="AA910" s="46">
        <f t="shared" si="701"/>
        <v>1.1239862460716732E-2</v>
      </c>
      <c r="AB910" s="183">
        <f t="shared" si="703"/>
        <v>1.1240000000000001</v>
      </c>
      <c r="AC910" s="36">
        <v>899</v>
      </c>
      <c r="AD910" s="47" t="e">
        <f>VLOOKUP(B910,#REF!,3,FALSE)</f>
        <v>#REF!</v>
      </c>
      <c r="AE910" s="2" t="e">
        <f t="shared" si="702"/>
        <v>#REF!</v>
      </c>
    </row>
    <row r="911" spans="1:31" x14ac:dyDescent="0.2">
      <c r="A911" s="25">
        <v>64</v>
      </c>
      <c r="B911" s="38" t="s">
        <v>1591</v>
      </c>
      <c r="C911" s="39" t="s">
        <v>1592</v>
      </c>
      <c r="D911" s="28">
        <v>786</v>
      </c>
      <c r="E911" s="69">
        <v>36617</v>
      </c>
      <c r="F911" s="30">
        <v>7146909</v>
      </c>
      <c r="G911" s="124">
        <v>9.2699700000000007</v>
      </c>
      <c r="H911" s="30">
        <v>125265</v>
      </c>
      <c r="I911" s="124">
        <v>3.0016400000000001</v>
      </c>
      <c r="J911" s="41">
        <f>ROUND((+F911*G911+H911*I911)/1000,5)</f>
        <v>66627.632459999993</v>
      </c>
      <c r="K911" s="30">
        <v>7555603</v>
      </c>
      <c r="L911" s="124">
        <v>8.3699899999999996</v>
      </c>
      <c r="M911" s="30">
        <v>125434</v>
      </c>
      <c r="N911" s="124">
        <v>3.0037500000000001</v>
      </c>
      <c r="O911" s="41">
        <f>ROUND((+K911*L911+M911*N911)/1000,5)</f>
        <v>63617.093930000003</v>
      </c>
      <c r="P911" s="30">
        <v>7860077</v>
      </c>
      <c r="Q911" s="124">
        <v>8.6558399999999995</v>
      </c>
      <c r="R911" s="30">
        <v>134515</v>
      </c>
      <c r="S911" s="124">
        <v>3.0037500000000001</v>
      </c>
      <c r="T911" s="41">
        <f>ROUND((+P911*Q911+R911*S911)/1000,5)</f>
        <v>68439.618329999998</v>
      </c>
      <c r="U911" s="42">
        <f t="shared" si="696"/>
        <v>198684</v>
      </c>
      <c r="V911" s="43" t="s">
        <v>37</v>
      </c>
      <c r="W911" s="44">
        <f t="shared" si="697"/>
        <v>198684</v>
      </c>
      <c r="X911" s="45">
        <f t="shared" si="698"/>
        <v>5.3816110574441559E-3</v>
      </c>
      <c r="Y911" s="44">
        <f t="shared" si="699"/>
        <v>786</v>
      </c>
      <c r="Z911" s="45">
        <f t="shared" si="700"/>
        <v>1.9598553796284751E-2</v>
      </c>
      <c r="AA911" s="46">
        <f t="shared" si="701"/>
        <v>1.6044318111574602E-2</v>
      </c>
      <c r="AB911" s="183">
        <f t="shared" si="703"/>
        <v>1.6040000000000001</v>
      </c>
      <c r="AC911" s="36">
        <v>900</v>
      </c>
      <c r="AD911" s="47" t="e">
        <f>VLOOKUP(B911,#REF!,3,FALSE)</f>
        <v>#REF!</v>
      </c>
      <c r="AE911" s="2" t="e">
        <f t="shared" si="702"/>
        <v>#REF!</v>
      </c>
    </row>
    <row r="912" spans="1:31" x14ac:dyDescent="0.2">
      <c r="A912" s="25">
        <v>64</v>
      </c>
      <c r="B912" s="38" t="s">
        <v>1593</v>
      </c>
      <c r="C912" s="39" t="s">
        <v>1594</v>
      </c>
      <c r="D912" s="28">
        <v>140</v>
      </c>
      <c r="E912" s="69">
        <v>36708</v>
      </c>
      <c r="F912" s="30">
        <v>1383588</v>
      </c>
      <c r="G912" s="124">
        <v>5.7271299999999998</v>
      </c>
      <c r="H912" s="30">
        <v>58964</v>
      </c>
      <c r="I912" s="124">
        <v>3.0018400000000001</v>
      </c>
      <c r="J912" s="41">
        <f>ROUND((+F912*G912+H912*I912)/1000,0)</f>
        <v>8101</v>
      </c>
      <c r="K912" s="30">
        <v>1507540</v>
      </c>
      <c r="L912" s="124">
        <v>5.4127900000000002</v>
      </c>
      <c r="M912" s="30">
        <v>59029</v>
      </c>
      <c r="N912" s="124">
        <v>2.9985200000000001</v>
      </c>
      <c r="O912" s="41">
        <f>ROUND((+K912*L912+M912*N912)/1000,0)</f>
        <v>8337</v>
      </c>
      <c r="P912" s="30">
        <v>1628303</v>
      </c>
      <c r="Q912" s="124">
        <v>5.68445</v>
      </c>
      <c r="R912" s="30">
        <v>61422</v>
      </c>
      <c r="S912" s="124">
        <v>0</v>
      </c>
      <c r="T912" s="41">
        <f>ROUND((+P912*Q912+R912*S912)/1000,0)</f>
        <v>9256</v>
      </c>
      <c r="U912" s="42">
        <f t="shared" si="696"/>
        <v>25694</v>
      </c>
      <c r="V912" s="43" t="s">
        <v>37</v>
      </c>
      <c r="W912" s="44">
        <f t="shared" si="697"/>
        <v>25694</v>
      </c>
      <c r="X912" s="45">
        <f t="shared" si="698"/>
        <v>6.9595495616139261E-4</v>
      </c>
      <c r="Y912" s="44">
        <f t="shared" si="699"/>
        <v>140</v>
      </c>
      <c r="Z912" s="45">
        <f t="shared" si="700"/>
        <v>3.4908365540456303E-3</v>
      </c>
      <c r="AA912" s="46">
        <f t="shared" si="701"/>
        <v>2.7921161545745709E-3</v>
      </c>
      <c r="AB912" s="183">
        <f t="shared" si="703"/>
        <v>0.27900000000000003</v>
      </c>
      <c r="AC912" s="36">
        <v>901</v>
      </c>
      <c r="AD912" s="47" t="e">
        <f>VLOOKUP(B912,#REF!,3,FALSE)</f>
        <v>#REF!</v>
      </c>
      <c r="AE912" s="2" t="e">
        <f t="shared" si="702"/>
        <v>#REF!</v>
      </c>
    </row>
    <row r="913" spans="1:31" x14ac:dyDescent="0.2">
      <c r="A913" s="25">
        <v>64</v>
      </c>
      <c r="B913" s="38" t="s">
        <v>1595</v>
      </c>
      <c r="C913" s="39" t="s">
        <v>1596</v>
      </c>
      <c r="D913" s="28">
        <v>97</v>
      </c>
      <c r="E913" s="69">
        <v>36617</v>
      </c>
      <c r="F913" s="30">
        <v>1167309</v>
      </c>
      <c r="G913" s="124">
        <v>5.9966900000000001</v>
      </c>
      <c r="H913" s="30">
        <v>41326</v>
      </c>
      <c r="I913" s="124">
        <v>3.00054</v>
      </c>
      <c r="J913" s="41">
        <f>ROUND((+F913*G913+H913*I913)/1000,0)</f>
        <v>7124</v>
      </c>
      <c r="K913" s="30">
        <v>1078057</v>
      </c>
      <c r="L913" s="124">
        <v>6.9996299999999998</v>
      </c>
      <c r="M913" s="30">
        <v>42185</v>
      </c>
      <c r="N913" s="124">
        <v>3.0037500000000001</v>
      </c>
      <c r="O913" s="41">
        <f>ROUND((+K913*L913+M913*N913)/1000,0)</f>
        <v>7673</v>
      </c>
      <c r="P913" s="30">
        <v>1123868</v>
      </c>
      <c r="Q913" s="124">
        <v>7.4884199999999996</v>
      </c>
      <c r="R913" s="30">
        <v>44643</v>
      </c>
      <c r="S913" s="124">
        <v>2.9119899999999999</v>
      </c>
      <c r="T913" s="41">
        <f>ROUND((+P913*Q913+R913*S913)/1000,0)</f>
        <v>8546</v>
      </c>
      <c r="U913" s="42">
        <f t="shared" si="696"/>
        <v>23343</v>
      </c>
      <c r="V913" s="43" t="s">
        <v>37</v>
      </c>
      <c r="W913" s="44">
        <f t="shared" si="697"/>
        <v>23343</v>
      </c>
      <c r="X913" s="45">
        <f t="shared" si="698"/>
        <v>6.3227510475890821E-4</v>
      </c>
      <c r="Y913" s="44">
        <f t="shared" si="699"/>
        <v>97</v>
      </c>
      <c r="Z913" s="45">
        <f t="shared" si="700"/>
        <v>2.4186510410173297E-3</v>
      </c>
      <c r="AA913" s="46">
        <f t="shared" si="701"/>
        <v>1.9720570569527244E-3</v>
      </c>
      <c r="AB913" s="183">
        <f t="shared" si="703"/>
        <v>0.19700000000000001</v>
      </c>
      <c r="AC913" s="36">
        <v>902</v>
      </c>
      <c r="AD913" s="47" t="e">
        <f>VLOOKUP(B913,#REF!,3,FALSE)</f>
        <v>#REF!</v>
      </c>
      <c r="AE913" s="2" t="e">
        <f t="shared" si="702"/>
        <v>#REF!</v>
      </c>
    </row>
    <row r="914" spans="1:31" x14ac:dyDescent="0.2">
      <c r="A914" s="25">
        <v>64</v>
      </c>
      <c r="B914" s="38" t="s">
        <v>1597</v>
      </c>
      <c r="C914" s="39" t="s">
        <v>1598</v>
      </c>
      <c r="D914" s="28">
        <v>220</v>
      </c>
      <c r="E914" s="69">
        <v>36708</v>
      </c>
      <c r="F914" s="30">
        <v>3000932</v>
      </c>
      <c r="G914" s="124">
        <v>7.9998500000000003</v>
      </c>
      <c r="H914" s="30">
        <v>49555</v>
      </c>
      <c r="I914" s="124">
        <v>3.0037500000000001</v>
      </c>
      <c r="J914" s="41">
        <f>ROUND((+F914*G914+H914*I914)/1000,0)</f>
        <v>24156</v>
      </c>
      <c r="K914" s="30">
        <v>3079531</v>
      </c>
      <c r="L914" s="124">
        <v>7.9999200000000004</v>
      </c>
      <c r="M914" s="30">
        <v>50427</v>
      </c>
      <c r="N914" s="124">
        <v>3.0037500000000001</v>
      </c>
      <c r="O914" s="41">
        <f>ROUND((+K914*L914+M914*N914)/1000,0)</f>
        <v>24787</v>
      </c>
      <c r="P914" s="30">
        <v>3172196</v>
      </c>
      <c r="Q914" s="124">
        <v>7.9998199999999997</v>
      </c>
      <c r="R914" s="30">
        <v>52469</v>
      </c>
      <c r="S914" s="124">
        <v>2.9922499999999999</v>
      </c>
      <c r="T914" s="41">
        <f>ROUND((+P914*Q914+R914*S914)/1000,0)</f>
        <v>25534</v>
      </c>
      <c r="U914" s="42">
        <f t="shared" si="696"/>
        <v>74477</v>
      </c>
      <c r="V914" s="43" t="s">
        <v>37</v>
      </c>
      <c r="W914" s="44">
        <f t="shared" si="697"/>
        <v>74477</v>
      </c>
      <c r="X914" s="45">
        <f t="shared" si="698"/>
        <v>2.0173051011921866E-3</v>
      </c>
      <c r="Y914" s="44">
        <f t="shared" si="699"/>
        <v>220</v>
      </c>
      <c r="Z914" s="45">
        <f t="shared" si="700"/>
        <v>5.4856002992145622E-3</v>
      </c>
      <c r="AA914" s="46">
        <f t="shared" si="701"/>
        <v>4.6185264997089682E-3</v>
      </c>
      <c r="AB914" s="183">
        <f t="shared" si="703"/>
        <v>0.46200000000000002</v>
      </c>
      <c r="AC914" s="36">
        <v>903</v>
      </c>
      <c r="AD914" s="47" t="e">
        <f>VLOOKUP(B914,#REF!,3,FALSE)</f>
        <v>#REF!</v>
      </c>
      <c r="AE914" s="2" t="e">
        <f t="shared" si="702"/>
        <v>#REF!</v>
      </c>
    </row>
    <row r="915" spans="1:31" x14ac:dyDescent="0.2">
      <c r="A915" s="25">
        <v>64</v>
      </c>
      <c r="B915" s="38" t="s">
        <v>1599</v>
      </c>
      <c r="C915" s="73" t="s">
        <v>1600</v>
      </c>
      <c r="D915" s="28">
        <v>905</v>
      </c>
      <c r="E915" s="69">
        <v>36708</v>
      </c>
      <c r="F915" s="30">
        <v>7529635</v>
      </c>
      <c r="G915" s="124">
        <v>7.8937400000000002</v>
      </c>
      <c r="H915" s="30">
        <v>301481</v>
      </c>
      <c r="I915" s="124">
        <v>3.0037500000000001</v>
      </c>
      <c r="J915" s="41">
        <f>ROUND((+F915*G915+H915*I915)/1000,5)</f>
        <v>60342.554539999997</v>
      </c>
      <c r="K915" s="30">
        <v>8030236</v>
      </c>
      <c r="L915" s="124">
        <v>7.81135</v>
      </c>
      <c r="M915" s="30">
        <v>306218</v>
      </c>
      <c r="N915" s="124">
        <v>3.0037500000000001</v>
      </c>
      <c r="O915" s="41">
        <f>ROUND((+K915*L915+M915*N915)/1000,5)</f>
        <v>63646.7863</v>
      </c>
      <c r="P915" s="30">
        <v>8418366</v>
      </c>
      <c r="Q915" s="124">
        <v>7.4761499999999996</v>
      </c>
      <c r="R915" s="30">
        <v>318693</v>
      </c>
      <c r="S915" s="124">
        <v>2.9966200000000001</v>
      </c>
      <c r="T915" s="41">
        <f>ROUND((+P915*Q915+R915*S915)/1000,5)</f>
        <v>63891.968789999999</v>
      </c>
      <c r="U915" s="42">
        <f t="shared" si="696"/>
        <v>187881</v>
      </c>
      <c r="V915" s="43" t="s">
        <v>37</v>
      </c>
      <c r="W915" s="44">
        <f t="shared" si="697"/>
        <v>187881</v>
      </c>
      <c r="X915" s="45">
        <f t="shared" si="698"/>
        <v>5.0889979418758703E-3</v>
      </c>
      <c r="Y915" s="44">
        <f t="shared" si="699"/>
        <v>905</v>
      </c>
      <c r="Z915" s="45">
        <f t="shared" si="700"/>
        <v>2.2565764867223538E-2</v>
      </c>
      <c r="AA915" s="46">
        <f t="shared" si="701"/>
        <v>1.8196573135886622E-2</v>
      </c>
      <c r="AB915" s="183">
        <f t="shared" si="703"/>
        <v>1.82</v>
      </c>
      <c r="AC915" s="36">
        <v>904</v>
      </c>
      <c r="AD915" s="47" t="e">
        <f>VLOOKUP(B915,#REF!,3,FALSE)</f>
        <v>#REF!</v>
      </c>
      <c r="AE915" s="2" t="e">
        <f t="shared" si="702"/>
        <v>#REF!</v>
      </c>
    </row>
    <row r="916" spans="1:31" x14ac:dyDescent="0.2">
      <c r="A916" s="25">
        <v>64</v>
      </c>
      <c r="B916" s="38" t="s">
        <v>1601</v>
      </c>
      <c r="C916" s="39" t="s">
        <v>1602</v>
      </c>
      <c r="D916" s="49">
        <v>291</v>
      </c>
      <c r="E916" s="69">
        <v>37803</v>
      </c>
      <c r="F916" s="30">
        <v>2355182</v>
      </c>
      <c r="G916" s="124">
        <v>8.3539100000000008</v>
      </c>
      <c r="H916" s="30">
        <v>454997</v>
      </c>
      <c r="I916" s="124">
        <v>2.8571599999999999</v>
      </c>
      <c r="J916" s="41">
        <f>ROUND((+F916*G916+H916*I916)/1000,0)</f>
        <v>20975</v>
      </c>
      <c r="K916" s="30">
        <v>2463177</v>
      </c>
      <c r="L916" s="124">
        <v>8.3627800000000008</v>
      </c>
      <c r="M916" s="30">
        <v>456266</v>
      </c>
      <c r="N916" s="124">
        <v>3.00265</v>
      </c>
      <c r="O916" s="41">
        <f>ROUND((+K916*L916+M916*N916)/1000,0)</f>
        <v>21969</v>
      </c>
      <c r="P916" s="30">
        <v>2579014</v>
      </c>
      <c r="Q916" s="124">
        <v>8.3636599999999994</v>
      </c>
      <c r="R916" s="30">
        <v>474895</v>
      </c>
      <c r="S916" s="124">
        <v>3.0027699999999999</v>
      </c>
      <c r="T916" s="41">
        <f>ROUND((+P916*Q916+R916*S916)/1000,0)</f>
        <v>22996</v>
      </c>
      <c r="U916" s="42">
        <f t="shared" si="696"/>
        <v>65940</v>
      </c>
      <c r="V916" s="43" t="s">
        <v>37</v>
      </c>
      <c r="W916" s="44">
        <f t="shared" si="697"/>
        <v>65940</v>
      </c>
      <c r="X916" s="45">
        <f t="shared" si="698"/>
        <v>1.7860695029688733E-3</v>
      </c>
      <c r="Y916" s="44">
        <f t="shared" si="699"/>
        <v>291</v>
      </c>
      <c r="Z916" s="45">
        <f t="shared" si="700"/>
        <v>7.2559531230519886E-3</v>
      </c>
      <c r="AA916" s="46">
        <f t="shared" si="701"/>
        <v>5.8884822180312098E-3</v>
      </c>
      <c r="AB916" s="183">
        <f t="shared" si="703"/>
        <v>0.58899999999999997</v>
      </c>
      <c r="AC916" s="36">
        <v>905</v>
      </c>
      <c r="AD916" s="47" t="e">
        <f>VLOOKUP(B916,#REF!,3,FALSE)</f>
        <v>#REF!</v>
      </c>
      <c r="AE916" s="2" t="e">
        <f t="shared" si="702"/>
        <v>#REF!</v>
      </c>
    </row>
    <row r="917" spans="1:31" x14ac:dyDescent="0.2">
      <c r="A917" s="25">
        <v>64</v>
      </c>
      <c r="B917" s="38" t="s">
        <v>1603</v>
      </c>
      <c r="C917" s="39" t="s">
        <v>1604</v>
      </c>
      <c r="D917" s="28">
        <v>271</v>
      </c>
      <c r="E917" s="69">
        <v>36617</v>
      </c>
      <c r="F917" s="30">
        <v>1952530</v>
      </c>
      <c r="G917" s="124">
        <v>8.1</v>
      </c>
      <c r="H917" s="30">
        <v>338427</v>
      </c>
      <c r="I917" s="124">
        <v>3.0037500000000001</v>
      </c>
      <c r="J917" s="41">
        <f>ROUND((+F917*G917+H917*I917)/1000,0)</f>
        <v>16832</v>
      </c>
      <c r="K917" s="30">
        <v>2013436</v>
      </c>
      <c r="L917" s="124">
        <v>8.1</v>
      </c>
      <c r="M917" s="30">
        <v>334908</v>
      </c>
      <c r="N917" s="124">
        <v>3.0037500000000001</v>
      </c>
      <c r="O917" s="41">
        <f>ROUND((+K917*L917+M917*N917)/1000,0)</f>
        <v>17315</v>
      </c>
      <c r="P917" s="30">
        <v>2113974</v>
      </c>
      <c r="Q917" s="124">
        <v>8.1</v>
      </c>
      <c r="R917" s="30">
        <v>348541</v>
      </c>
      <c r="S917" s="124">
        <v>2.9982099999999998</v>
      </c>
      <c r="T917" s="41">
        <f>ROUND((+P917*Q917+R917*S917)/1000,0)</f>
        <v>18168</v>
      </c>
      <c r="U917" s="42">
        <f t="shared" si="696"/>
        <v>52315</v>
      </c>
      <c r="V917" s="43" t="s">
        <v>37</v>
      </c>
      <c r="W917" s="44">
        <f t="shared" si="697"/>
        <v>52315</v>
      </c>
      <c r="X917" s="45">
        <f t="shared" si="698"/>
        <v>1.417018896691183E-3</v>
      </c>
      <c r="Y917" s="44">
        <f t="shared" si="699"/>
        <v>271</v>
      </c>
      <c r="Z917" s="45">
        <f t="shared" si="700"/>
        <v>6.7572621867597552E-3</v>
      </c>
      <c r="AA917" s="46">
        <f t="shared" si="701"/>
        <v>5.4222013642426124E-3</v>
      </c>
      <c r="AB917" s="183">
        <f t="shared" si="703"/>
        <v>0.54200000000000004</v>
      </c>
      <c r="AC917" s="36">
        <v>906</v>
      </c>
      <c r="AD917" s="47" t="e">
        <f>VLOOKUP(B917,#REF!,3,FALSE)</f>
        <v>#REF!</v>
      </c>
      <c r="AE917" s="2" t="e">
        <f t="shared" si="702"/>
        <v>#REF!</v>
      </c>
    </row>
    <row r="918" spans="1:31" x14ac:dyDescent="0.2">
      <c r="A918" s="25">
        <v>64</v>
      </c>
      <c r="B918" s="38" t="s">
        <v>1605</v>
      </c>
      <c r="C918" s="75" t="s">
        <v>1606</v>
      </c>
      <c r="D918" s="28">
        <v>76</v>
      </c>
      <c r="E918" s="69">
        <v>39995</v>
      </c>
      <c r="F918" s="30">
        <v>700757</v>
      </c>
      <c r="G918" s="124">
        <v>8.0998099999999997</v>
      </c>
      <c r="H918" s="30">
        <v>211214</v>
      </c>
      <c r="I918" s="124">
        <v>3.00169</v>
      </c>
      <c r="J918" s="41">
        <f>ROUND((+F918*G918+H918*I918)/1000,0)</f>
        <v>6310</v>
      </c>
      <c r="K918" s="30">
        <v>720846</v>
      </c>
      <c r="L918" s="124">
        <v>8.0988299999999995</v>
      </c>
      <c r="M918" s="30">
        <v>213165</v>
      </c>
      <c r="N918" s="124">
        <v>3.0037500000000001</v>
      </c>
      <c r="O918" s="41">
        <f>ROUND((+K918*L918+M918*N918)/1000,0)</f>
        <v>6478</v>
      </c>
      <c r="P918" s="30">
        <v>792964</v>
      </c>
      <c r="Q918" s="124">
        <v>8.1</v>
      </c>
      <c r="R918" s="30">
        <v>221822</v>
      </c>
      <c r="S918" s="124">
        <v>3.0024000000000002</v>
      </c>
      <c r="T918" s="41">
        <f>ROUND((+P918*Q918+R918*S918)/1000,0)</f>
        <v>7089</v>
      </c>
      <c r="U918" s="42">
        <f t="shared" si="696"/>
        <v>19877</v>
      </c>
      <c r="V918" s="43" t="s">
        <v>37</v>
      </c>
      <c r="W918" s="44">
        <f t="shared" si="697"/>
        <v>19877</v>
      </c>
      <c r="X918" s="45">
        <f t="shared" si="698"/>
        <v>5.3839404777846975E-4</v>
      </c>
      <c r="Y918" s="44">
        <f t="shared" si="699"/>
        <v>76</v>
      </c>
      <c r="Z918" s="45">
        <f t="shared" si="700"/>
        <v>1.895025557910485E-3</v>
      </c>
      <c r="AA918" s="46">
        <f t="shared" si="701"/>
        <v>1.5558676803774812E-3</v>
      </c>
      <c r="AB918" s="183">
        <f t="shared" si="703"/>
        <v>0.156</v>
      </c>
      <c r="AC918" s="36">
        <v>907</v>
      </c>
      <c r="AD918" s="47" t="e">
        <f>VLOOKUP(B918,#REF!,3,FALSE)</f>
        <v>#REF!</v>
      </c>
      <c r="AE918" s="2" t="e">
        <f t="shared" si="702"/>
        <v>#REF!</v>
      </c>
    </row>
    <row r="919" spans="1:31" x14ac:dyDescent="0.2">
      <c r="A919" s="25">
        <v>64</v>
      </c>
      <c r="B919" s="38" t="s">
        <v>1607</v>
      </c>
      <c r="C919" s="39" t="s">
        <v>1608</v>
      </c>
      <c r="D919" s="28">
        <v>165</v>
      </c>
      <c r="E919" s="69">
        <v>36708</v>
      </c>
      <c r="F919" s="30">
        <v>1814403</v>
      </c>
      <c r="G919" s="124">
        <v>4.1699599999999997</v>
      </c>
      <c r="H919" s="30">
        <v>0</v>
      </c>
      <c r="I919" s="124">
        <v>0</v>
      </c>
      <c r="J919" s="41">
        <f>ROUND((+F919*G919+H919*I919)/1000,0)</f>
        <v>7566</v>
      </c>
      <c r="K919" s="30">
        <v>2035670</v>
      </c>
      <c r="L919" s="124">
        <v>3.22302</v>
      </c>
      <c r="M919" s="30">
        <v>0</v>
      </c>
      <c r="N919" s="124">
        <v>0</v>
      </c>
      <c r="O919" s="41">
        <f>ROUND((+K919*L919+M919*N919)/1000,0)</f>
        <v>6561</v>
      </c>
      <c r="P919" s="30">
        <v>2119806</v>
      </c>
      <c r="Q919" s="124">
        <v>3.1639699999999999</v>
      </c>
      <c r="R919" s="30">
        <v>0</v>
      </c>
      <c r="S919" s="124">
        <v>0</v>
      </c>
      <c r="T919" s="41">
        <f>ROUND((+P919*Q919+R919*S919)/1000,0)</f>
        <v>6707</v>
      </c>
      <c r="U919" s="42">
        <f t="shared" si="696"/>
        <v>20834</v>
      </c>
      <c r="V919" s="43" t="s">
        <v>37</v>
      </c>
      <c r="W919" s="44">
        <f t="shared" si="697"/>
        <v>20834</v>
      </c>
      <c r="X919" s="45">
        <f t="shared" si="698"/>
        <v>5.643156206377541E-4</v>
      </c>
      <c r="Y919" s="44">
        <f t="shared" si="699"/>
        <v>165</v>
      </c>
      <c r="Z919" s="45">
        <f t="shared" si="700"/>
        <v>4.1142002244109214E-3</v>
      </c>
      <c r="AA919" s="46">
        <f t="shared" si="701"/>
        <v>3.2267290734676293E-3</v>
      </c>
      <c r="AB919" s="183">
        <f t="shared" si="703"/>
        <v>0.32300000000000001</v>
      </c>
      <c r="AC919" s="36">
        <v>908</v>
      </c>
      <c r="AD919" s="47" t="e">
        <f>VLOOKUP(B919,#REF!,3,FALSE)</f>
        <v>#REF!</v>
      </c>
      <c r="AE919" s="2" t="e">
        <f t="shared" si="702"/>
        <v>#REF!</v>
      </c>
    </row>
    <row r="920" spans="1:31" x14ac:dyDescent="0.2">
      <c r="A920" s="25">
        <v>64</v>
      </c>
      <c r="B920" s="38" t="s">
        <v>1609</v>
      </c>
      <c r="C920" s="39" t="s">
        <v>51</v>
      </c>
      <c r="D920" s="28">
        <v>7182</v>
      </c>
      <c r="E920" s="69">
        <v>36708</v>
      </c>
      <c r="F920" s="30"/>
      <c r="G920" s="124"/>
      <c r="H920" s="30"/>
      <c r="I920" s="124"/>
      <c r="J920" s="30">
        <v>5440653</v>
      </c>
      <c r="K920" s="30"/>
      <c r="L920" s="124"/>
      <c r="M920" s="30"/>
      <c r="N920" s="124"/>
      <c r="O920" s="30">
        <v>5387093</v>
      </c>
      <c r="P920" s="30"/>
      <c r="Q920" s="124"/>
      <c r="R920" s="30"/>
      <c r="S920" s="124"/>
      <c r="T920" s="30">
        <v>5347507</v>
      </c>
      <c r="U920" s="42">
        <f t="shared" si="696"/>
        <v>16175253</v>
      </c>
      <c r="V920" s="43" t="s">
        <v>37</v>
      </c>
      <c r="W920" s="44">
        <f t="shared" si="697"/>
        <v>16175253</v>
      </c>
      <c r="X920" s="45">
        <f t="shared" si="698"/>
        <v>0.43812748083266267</v>
      </c>
      <c r="Y920" s="44">
        <f t="shared" si="699"/>
        <v>7182</v>
      </c>
      <c r="Z920" s="45">
        <f t="shared" si="700"/>
        <v>0.17907991522254083</v>
      </c>
      <c r="AA920" s="46">
        <f t="shared" si="701"/>
        <v>0.24384180662507127</v>
      </c>
      <c r="AB920" s="183">
        <f t="shared" si="703"/>
        <v>24.384</v>
      </c>
      <c r="AC920" s="36">
        <v>909</v>
      </c>
      <c r="AD920" s="47" t="e">
        <f>VLOOKUP(B920,#REF!,3,FALSE)</f>
        <v>#REF!</v>
      </c>
      <c r="AE920" s="2" t="e">
        <f t="shared" si="702"/>
        <v>#REF!</v>
      </c>
    </row>
    <row r="921" spans="1:31" x14ac:dyDescent="0.2">
      <c r="A921" s="25">
        <v>64</v>
      </c>
      <c r="B921" s="51" t="s">
        <v>1610</v>
      </c>
      <c r="C921" s="52" t="s">
        <v>1611</v>
      </c>
      <c r="D921" s="71">
        <f>SUBTOTAL(9,D907:D920)</f>
        <v>40105</v>
      </c>
      <c r="E921" s="69"/>
      <c r="F921" s="55"/>
      <c r="G921" s="56"/>
      <c r="H921" s="55"/>
      <c r="I921" s="56"/>
      <c r="J921" s="57">
        <f>SUBTOTAL(9,J907:J920)</f>
        <v>11841137.186999999</v>
      </c>
      <c r="K921" s="58"/>
      <c r="L921" s="59"/>
      <c r="M921" s="58"/>
      <c r="N921" s="59"/>
      <c r="O921" s="57">
        <f>SUBTOTAL(9,O907:O920)</f>
        <v>12546796.777619999</v>
      </c>
      <c r="P921" s="57"/>
      <c r="Q921" s="60"/>
      <c r="R921" s="57"/>
      <c r="S921" s="60"/>
      <c r="T921" s="57">
        <f>SUBTOTAL(9,T907:T920)</f>
        <v>12531123.166889999</v>
      </c>
      <c r="U921" s="57">
        <f>SUBTOTAL(9,U907:U920)</f>
        <v>36919056</v>
      </c>
      <c r="V921" s="43"/>
      <c r="W921" s="61">
        <f t="shared" ref="W921:AB921" si="704">SUBTOTAL(9,W907:W920)</f>
        <v>36919056</v>
      </c>
      <c r="X921" s="62">
        <f t="shared" si="704"/>
        <v>1</v>
      </c>
      <c r="Y921" s="61">
        <f t="shared" si="704"/>
        <v>40105</v>
      </c>
      <c r="Z921" s="62">
        <f t="shared" si="704"/>
        <v>0.99999999999999978</v>
      </c>
      <c r="AA921" s="63">
        <f t="shared" si="704"/>
        <v>0.99999999999999989</v>
      </c>
      <c r="AB921" s="64">
        <f t="shared" si="704"/>
        <v>99.999999999999972</v>
      </c>
      <c r="AC921" s="36">
        <v>910</v>
      </c>
      <c r="AD921" s="47" t="e">
        <f>VLOOKUP(B921,#REF!,3,FALSE)</f>
        <v>#REF!</v>
      </c>
      <c r="AE921" s="2" t="e">
        <f t="shared" si="702"/>
        <v>#REF!</v>
      </c>
    </row>
    <row r="922" spans="1:31" ht="13.5" thickBot="1" x14ac:dyDescent="0.25">
      <c r="A922" s="25">
        <v>64</v>
      </c>
      <c r="B922" s="51"/>
      <c r="C922" s="52"/>
      <c r="D922" s="53" t="s">
        <v>54</v>
      </c>
      <c r="E922" s="54">
        <f>COUNTIF(E907:E920,"&gt;0.0")</f>
        <v>14</v>
      </c>
      <c r="F922" s="55"/>
      <c r="G922" s="56"/>
      <c r="H922" s="55"/>
      <c r="I922" s="56"/>
      <c r="J922" s="57"/>
      <c r="K922" s="58"/>
      <c r="L922" s="59"/>
      <c r="M922" s="58"/>
      <c r="N922" s="59"/>
      <c r="O922" s="57"/>
      <c r="P922" s="57"/>
      <c r="Q922" s="60"/>
      <c r="R922" s="57"/>
      <c r="S922" s="60"/>
      <c r="T922" s="57"/>
      <c r="U922" s="42"/>
      <c r="V922" s="43"/>
      <c r="W922" s="44"/>
      <c r="X922" s="45"/>
      <c r="Y922" s="44"/>
      <c r="Z922" s="45"/>
      <c r="AA922" s="46"/>
      <c r="AB922" s="183"/>
      <c r="AC922" s="36">
        <v>911</v>
      </c>
      <c r="AD922" s="47"/>
    </row>
    <row r="923" spans="1:31" ht="15.75" thickBot="1" x14ac:dyDescent="0.3">
      <c r="A923" s="25">
        <v>65</v>
      </c>
      <c r="B923" s="78" t="s">
        <v>1612</v>
      </c>
      <c r="C923" s="39"/>
      <c r="D923" s="28"/>
      <c r="E923" s="69"/>
      <c r="F923" s="30"/>
      <c r="G923" s="124"/>
      <c r="H923" s="30"/>
      <c r="I923" s="124"/>
      <c r="J923" s="30"/>
      <c r="K923" s="30"/>
      <c r="L923" s="124"/>
      <c r="M923" s="30"/>
      <c r="N923" s="124"/>
      <c r="O923" s="30"/>
      <c r="P923" s="30"/>
      <c r="Q923" s="125"/>
      <c r="R923" s="30"/>
      <c r="S923" s="124"/>
      <c r="T923" s="30"/>
      <c r="U923" s="42"/>
      <c r="V923" s="43"/>
      <c r="W923" s="33"/>
      <c r="X923" s="34"/>
      <c r="Y923" s="33"/>
      <c r="Z923" s="34"/>
      <c r="AA923" s="35"/>
      <c r="AB923" s="184">
        <v>100</v>
      </c>
      <c r="AC923" s="36">
        <v>912</v>
      </c>
      <c r="AD923" s="47"/>
    </row>
    <row r="924" spans="1:31" x14ac:dyDescent="0.2">
      <c r="A924" s="25">
        <v>65</v>
      </c>
      <c r="B924" s="38" t="s">
        <v>1613</v>
      </c>
      <c r="C924" s="72" t="s">
        <v>1614</v>
      </c>
      <c r="D924" s="28">
        <v>5073</v>
      </c>
      <c r="E924" s="69">
        <v>37257</v>
      </c>
      <c r="F924" s="42">
        <v>53249207</v>
      </c>
      <c r="G924" s="77">
        <v>11.0505</v>
      </c>
      <c r="H924" s="42">
        <v>89964</v>
      </c>
      <c r="I924" s="77">
        <v>2.9678499999999999</v>
      </c>
      <c r="J924" s="41">
        <f t="shared" ref="J924:J931" si="705">ROUND((+F924*G924+H924*I924)/1000,0)</f>
        <v>588697</v>
      </c>
      <c r="K924" s="42">
        <v>58987255</v>
      </c>
      <c r="L924" s="77">
        <v>11.004300000000001</v>
      </c>
      <c r="M924" s="42">
        <v>123357</v>
      </c>
      <c r="N924" s="77">
        <v>2.99132</v>
      </c>
      <c r="O924" s="41">
        <f t="shared" ref="O924:O931" si="706">ROUND((+K924*L924+M924*N924)/1000,0)</f>
        <v>649482</v>
      </c>
      <c r="P924" s="42">
        <v>60849630</v>
      </c>
      <c r="Q924" s="77">
        <v>10.854660000000001</v>
      </c>
      <c r="R924" s="42">
        <v>132709</v>
      </c>
      <c r="S924" s="77">
        <v>2.7955899999999998</v>
      </c>
      <c r="T924" s="41">
        <f t="shared" ref="T924:T931" si="707">ROUND((+P924*Q924+R924*S924)/1000,0)</f>
        <v>660873</v>
      </c>
      <c r="U924" s="42">
        <f t="shared" ref="U924:U932" si="708">ROUND(+J924+O924+T924,0)</f>
        <v>1899052</v>
      </c>
      <c r="V924" s="43" t="s">
        <v>37</v>
      </c>
      <c r="W924" s="44">
        <f t="shared" ref="W924:W932" si="709">IF(V924="yes",U924,"")</f>
        <v>1899052</v>
      </c>
      <c r="X924" s="45">
        <f t="shared" ref="X924:X932" si="710">IF(V924="yes",W924/W$933,0)</f>
        <v>0.21742130056738651</v>
      </c>
      <c r="Y924" s="44">
        <f t="shared" ref="Y924:Y932" si="711">IF(V924="yes",D924,"")</f>
        <v>5073</v>
      </c>
      <c r="Z924" s="45">
        <f t="shared" ref="Z924:Z932" si="712">IF(V924="yes",Y924/Y$933,0)</f>
        <v>0.35024855012427508</v>
      </c>
      <c r="AA924" s="46">
        <f t="shared" ref="AA924:AA932" si="713">(X924*0.25+Z924*0.75)</f>
        <v>0.31704173773505295</v>
      </c>
      <c r="AB924" s="183">
        <f>ROUND(+AA924*$AB$923,2)</f>
        <v>31.7</v>
      </c>
      <c r="AC924" s="36">
        <v>913</v>
      </c>
      <c r="AD924" s="47" t="e">
        <f>VLOOKUP(B924,#REF!,3,FALSE)</f>
        <v>#REF!</v>
      </c>
      <c r="AE924" s="2" t="e">
        <f t="shared" ref="AE924:AE933" si="714">EXACT(D924,AD924)</f>
        <v>#REF!</v>
      </c>
    </row>
    <row r="925" spans="1:31" x14ac:dyDescent="0.2">
      <c r="A925" s="25">
        <v>65</v>
      </c>
      <c r="B925" s="38" t="s">
        <v>1615</v>
      </c>
      <c r="C925" s="72" t="s">
        <v>1616</v>
      </c>
      <c r="D925" s="28">
        <v>1046</v>
      </c>
      <c r="E925" s="69">
        <v>35065</v>
      </c>
      <c r="F925" s="42">
        <v>11980870</v>
      </c>
      <c r="G925" s="77">
        <v>11.977</v>
      </c>
      <c r="H925" s="42">
        <v>283329</v>
      </c>
      <c r="I925" s="77">
        <v>3.0035799999999999</v>
      </c>
      <c r="J925" s="41">
        <f t="shared" si="705"/>
        <v>144346</v>
      </c>
      <c r="K925" s="42">
        <v>11899716</v>
      </c>
      <c r="L925" s="77">
        <v>12.750769999999999</v>
      </c>
      <c r="M925" s="42">
        <v>450324</v>
      </c>
      <c r="N925" s="77">
        <v>3.0037500000000001</v>
      </c>
      <c r="O925" s="41">
        <f t="shared" si="706"/>
        <v>153083</v>
      </c>
      <c r="P925" s="42">
        <v>12358195</v>
      </c>
      <c r="Q925" s="77">
        <v>13.576029999999999</v>
      </c>
      <c r="R925" s="42">
        <v>422890</v>
      </c>
      <c r="S925" s="77">
        <v>3.0031500000000002</v>
      </c>
      <c r="T925" s="41">
        <f t="shared" si="707"/>
        <v>169045</v>
      </c>
      <c r="U925" s="42">
        <f t="shared" si="708"/>
        <v>466474</v>
      </c>
      <c r="V925" s="43" t="s">
        <v>37</v>
      </c>
      <c r="W925" s="44">
        <f t="shared" si="709"/>
        <v>466474</v>
      </c>
      <c r="X925" s="45">
        <f t="shared" si="710"/>
        <v>5.3406322607738518E-2</v>
      </c>
      <c r="Y925" s="44">
        <f t="shared" si="711"/>
        <v>1046</v>
      </c>
      <c r="Z925" s="45">
        <f t="shared" si="712"/>
        <v>7.2217619442143055E-2</v>
      </c>
      <c r="AA925" s="46">
        <f t="shared" si="713"/>
        <v>6.7514795233541924E-2</v>
      </c>
      <c r="AB925" s="183">
        <f t="shared" ref="AB925:AB932" si="715">ROUND(+AA925*$AB$923,2)</f>
        <v>6.75</v>
      </c>
      <c r="AC925" s="36">
        <v>914</v>
      </c>
      <c r="AD925" s="47" t="e">
        <f>VLOOKUP(B925,#REF!,3,FALSE)</f>
        <v>#REF!</v>
      </c>
      <c r="AE925" s="2" t="e">
        <f t="shared" si="714"/>
        <v>#REF!</v>
      </c>
    </row>
    <row r="926" spans="1:31" x14ac:dyDescent="0.2">
      <c r="A926" s="25">
        <v>65</v>
      </c>
      <c r="B926" s="38" t="s">
        <v>1617</v>
      </c>
      <c r="C926" s="72" t="s">
        <v>1618</v>
      </c>
      <c r="D926" s="28">
        <v>403</v>
      </c>
      <c r="E926" s="69">
        <v>35065</v>
      </c>
      <c r="F926" s="42">
        <v>4681036</v>
      </c>
      <c r="G926" s="77">
        <v>8.1983899999999998</v>
      </c>
      <c r="H926" s="42">
        <v>8700</v>
      </c>
      <c r="I926" s="77">
        <v>2.9885100000000002</v>
      </c>
      <c r="J926" s="41">
        <f t="shared" si="705"/>
        <v>38403</v>
      </c>
      <c r="K926" s="42">
        <v>5047251</v>
      </c>
      <c r="L926" s="77">
        <v>8.4895200000000006</v>
      </c>
      <c r="M926" s="42">
        <v>5348</v>
      </c>
      <c r="N926" s="77">
        <v>3.0037500000000001</v>
      </c>
      <c r="O926" s="41">
        <f t="shared" si="706"/>
        <v>42865</v>
      </c>
      <c r="P926" s="42">
        <v>5409710</v>
      </c>
      <c r="Q926" s="77">
        <v>8.8297299999999996</v>
      </c>
      <c r="R926" s="42">
        <v>5481</v>
      </c>
      <c r="S926" s="77">
        <v>2.9191799999999999</v>
      </c>
      <c r="T926" s="41">
        <f t="shared" si="707"/>
        <v>47782</v>
      </c>
      <c r="U926" s="42">
        <f t="shared" si="708"/>
        <v>129050</v>
      </c>
      <c r="V926" s="43" t="s">
        <v>37</v>
      </c>
      <c r="W926" s="44">
        <f t="shared" si="709"/>
        <v>129050</v>
      </c>
      <c r="X926" s="45">
        <f t="shared" si="710"/>
        <v>1.4774855474321519E-2</v>
      </c>
      <c r="Y926" s="44">
        <f t="shared" si="711"/>
        <v>403</v>
      </c>
      <c r="Z926" s="45">
        <f t="shared" si="712"/>
        <v>2.7823805578569456E-2</v>
      </c>
      <c r="AA926" s="46">
        <f t="shared" si="713"/>
        <v>2.4561568052507473E-2</v>
      </c>
      <c r="AB926" s="183">
        <f t="shared" si="715"/>
        <v>2.46</v>
      </c>
      <c r="AC926" s="36">
        <v>915</v>
      </c>
      <c r="AD926" s="47" t="e">
        <f>VLOOKUP(B926,#REF!,3,FALSE)</f>
        <v>#REF!</v>
      </c>
      <c r="AE926" s="2" t="e">
        <f t="shared" si="714"/>
        <v>#REF!</v>
      </c>
    </row>
    <row r="927" spans="1:31" x14ac:dyDescent="0.2">
      <c r="A927" s="25">
        <v>65</v>
      </c>
      <c r="B927" s="38" t="s">
        <v>1619</v>
      </c>
      <c r="C927" s="72" t="s">
        <v>1620</v>
      </c>
      <c r="D927" s="28">
        <v>96</v>
      </c>
      <c r="E927" s="69">
        <v>37257</v>
      </c>
      <c r="F927" s="42">
        <v>3751888</v>
      </c>
      <c r="G927" s="77">
        <v>6.9852800000000004</v>
      </c>
      <c r="H927" s="42">
        <v>182584</v>
      </c>
      <c r="I927" s="77">
        <v>0</v>
      </c>
      <c r="J927" s="41">
        <f t="shared" si="705"/>
        <v>26208</v>
      </c>
      <c r="K927" s="42">
        <v>3912599</v>
      </c>
      <c r="L927" s="77">
        <v>7.0007200000000003</v>
      </c>
      <c r="M927" s="42">
        <v>207796</v>
      </c>
      <c r="N927" s="77">
        <v>0</v>
      </c>
      <c r="O927" s="41">
        <f t="shared" si="706"/>
        <v>27391</v>
      </c>
      <c r="P927" s="42">
        <v>4172216</v>
      </c>
      <c r="Q927" s="77">
        <v>6.8764399999999997</v>
      </c>
      <c r="R927" s="42">
        <v>215011</v>
      </c>
      <c r="S927" s="77">
        <v>0</v>
      </c>
      <c r="T927" s="41">
        <f t="shared" si="707"/>
        <v>28690</v>
      </c>
      <c r="U927" s="42">
        <f t="shared" si="708"/>
        <v>82289</v>
      </c>
      <c r="V927" s="43" t="s">
        <v>37</v>
      </c>
      <c r="W927" s="44">
        <f t="shared" si="709"/>
        <v>82289</v>
      </c>
      <c r="X927" s="45">
        <f t="shared" si="710"/>
        <v>9.421217219112309E-3</v>
      </c>
      <c r="Y927" s="44">
        <f t="shared" si="711"/>
        <v>96</v>
      </c>
      <c r="Z927" s="45">
        <f t="shared" si="712"/>
        <v>6.6280033140016566E-3</v>
      </c>
      <c r="AA927" s="46">
        <f t="shared" si="713"/>
        <v>7.3263067902793189E-3</v>
      </c>
      <c r="AB927" s="183">
        <f t="shared" si="715"/>
        <v>0.73</v>
      </c>
      <c r="AC927" s="36">
        <v>916</v>
      </c>
      <c r="AD927" s="47" t="e">
        <f>VLOOKUP(B927,#REF!,3,FALSE)</f>
        <v>#REF!</v>
      </c>
      <c r="AE927" s="2" t="e">
        <f t="shared" si="714"/>
        <v>#REF!</v>
      </c>
    </row>
    <row r="928" spans="1:31" x14ac:dyDescent="0.2">
      <c r="A928" s="25">
        <v>65</v>
      </c>
      <c r="B928" s="38" t="s">
        <v>1621</v>
      </c>
      <c r="C928" s="73" t="s">
        <v>894</v>
      </c>
      <c r="D928" s="28">
        <v>86</v>
      </c>
      <c r="E928" s="69">
        <v>35065</v>
      </c>
      <c r="F928" s="42">
        <v>0</v>
      </c>
      <c r="G928" s="77">
        <v>10.980259999999999</v>
      </c>
      <c r="H928" s="42">
        <v>0</v>
      </c>
      <c r="I928" s="77">
        <v>3.0037500000000001</v>
      </c>
      <c r="J928" s="41">
        <f t="shared" si="705"/>
        <v>0</v>
      </c>
      <c r="K928" s="42">
        <v>0</v>
      </c>
      <c r="L928" s="77">
        <v>10.22251</v>
      </c>
      <c r="M928" s="42">
        <v>0</v>
      </c>
      <c r="N928" s="77">
        <v>2.9976600000000002</v>
      </c>
      <c r="O928" s="41">
        <f t="shared" si="706"/>
        <v>0</v>
      </c>
      <c r="P928" s="42">
        <v>0</v>
      </c>
      <c r="Q928" s="77">
        <v>10.30772</v>
      </c>
      <c r="R928" s="42">
        <v>0</v>
      </c>
      <c r="S928" s="77">
        <v>3.0037500000000001</v>
      </c>
      <c r="T928" s="41">
        <f t="shared" si="707"/>
        <v>0</v>
      </c>
      <c r="U928" s="42">
        <f t="shared" si="708"/>
        <v>0</v>
      </c>
      <c r="V928" s="43" t="s">
        <v>37</v>
      </c>
      <c r="W928" s="44">
        <f t="shared" si="709"/>
        <v>0</v>
      </c>
      <c r="X928" s="45">
        <f t="shared" si="710"/>
        <v>0</v>
      </c>
      <c r="Y928" s="44">
        <f t="shared" si="711"/>
        <v>86</v>
      </c>
      <c r="Z928" s="45">
        <f t="shared" si="712"/>
        <v>5.9375863021264843E-3</v>
      </c>
      <c r="AA928" s="46">
        <f t="shared" si="713"/>
        <v>4.453189726594863E-3</v>
      </c>
      <c r="AB928" s="183">
        <f t="shared" si="715"/>
        <v>0.45</v>
      </c>
      <c r="AC928" s="36">
        <v>917</v>
      </c>
      <c r="AD928" s="47" t="e">
        <f>VLOOKUP(B928,#REF!,3,FALSE)</f>
        <v>#REF!</v>
      </c>
      <c r="AE928" s="2" t="e">
        <f t="shared" si="714"/>
        <v>#REF!</v>
      </c>
    </row>
    <row r="929" spans="1:31" x14ac:dyDescent="0.2">
      <c r="A929" s="25">
        <v>65</v>
      </c>
      <c r="B929" s="38" t="s">
        <v>1622</v>
      </c>
      <c r="C929" s="72" t="s">
        <v>1623</v>
      </c>
      <c r="D929" s="28">
        <v>152</v>
      </c>
      <c r="E929" s="69">
        <v>39083</v>
      </c>
      <c r="F929" s="42">
        <v>1726429</v>
      </c>
      <c r="G929" s="77">
        <v>5.6868800000000004</v>
      </c>
      <c r="H929" s="42">
        <v>105078</v>
      </c>
      <c r="I929" s="77">
        <v>0</v>
      </c>
      <c r="J929" s="41">
        <f t="shared" si="705"/>
        <v>9818</v>
      </c>
      <c r="K929" s="42">
        <v>1833233</v>
      </c>
      <c r="L929" s="77">
        <v>5.3828399999999998</v>
      </c>
      <c r="M929" s="42">
        <v>118695</v>
      </c>
      <c r="N929" s="77">
        <v>0</v>
      </c>
      <c r="O929" s="41">
        <f t="shared" si="706"/>
        <v>9868</v>
      </c>
      <c r="P929" s="42">
        <v>1910118</v>
      </c>
      <c r="Q929" s="77">
        <v>8.0832700000000006</v>
      </c>
      <c r="R929" s="42">
        <v>120120</v>
      </c>
      <c r="S929" s="77">
        <v>2.9969999999999999</v>
      </c>
      <c r="T929" s="41">
        <f t="shared" si="707"/>
        <v>15800</v>
      </c>
      <c r="U929" s="42">
        <f t="shared" si="708"/>
        <v>35486</v>
      </c>
      <c r="V929" s="43" t="s">
        <v>37</v>
      </c>
      <c r="W929" s="44">
        <f t="shared" si="709"/>
        <v>35486</v>
      </c>
      <c r="X929" s="45">
        <f t="shared" si="710"/>
        <v>4.0627704096224205E-3</v>
      </c>
      <c r="Y929" s="44">
        <f t="shared" si="711"/>
        <v>152</v>
      </c>
      <c r="Z929" s="45">
        <f t="shared" si="712"/>
        <v>1.0494338580502624E-2</v>
      </c>
      <c r="AA929" s="46">
        <f t="shared" si="713"/>
        <v>8.8864465377825729E-3</v>
      </c>
      <c r="AB929" s="183">
        <f t="shared" si="715"/>
        <v>0.89</v>
      </c>
      <c r="AC929" s="36">
        <v>918</v>
      </c>
      <c r="AD929" s="47" t="e">
        <f>VLOOKUP(B929,#REF!,3,FALSE)</f>
        <v>#REF!</v>
      </c>
      <c r="AE929" s="2" t="e">
        <f t="shared" si="714"/>
        <v>#REF!</v>
      </c>
    </row>
    <row r="930" spans="1:31" x14ac:dyDescent="0.2">
      <c r="A930" s="25">
        <v>65</v>
      </c>
      <c r="B930" s="38" t="s">
        <v>1624</v>
      </c>
      <c r="C930" s="72" t="s">
        <v>1625</v>
      </c>
      <c r="D930" s="28">
        <v>144</v>
      </c>
      <c r="E930" s="69">
        <v>35065</v>
      </c>
      <c r="F930" s="42">
        <v>1423568</v>
      </c>
      <c r="G930" s="77">
        <v>12.536099999999999</v>
      </c>
      <c r="H930" s="42">
        <v>0</v>
      </c>
      <c r="I930" s="77">
        <v>0</v>
      </c>
      <c r="J930" s="41">
        <f t="shared" si="705"/>
        <v>17846</v>
      </c>
      <c r="K930" s="42">
        <v>1616626</v>
      </c>
      <c r="L930" s="77">
        <v>11.791219999999999</v>
      </c>
      <c r="M930" s="42">
        <v>0</v>
      </c>
      <c r="N930" s="77">
        <v>0</v>
      </c>
      <c r="O930" s="41">
        <f t="shared" si="706"/>
        <v>19062</v>
      </c>
      <c r="P930" s="42">
        <v>1651232</v>
      </c>
      <c r="Q930" s="77">
        <v>11.53683</v>
      </c>
      <c r="R930" s="42">
        <v>0</v>
      </c>
      <c r="S930" s="77">
        <v>0</v>
      </c>
      <c r="T930" s="41">
        <f t="shared" si="707"/>
        <v>19050</v>
      </c>
      <c r="U930" s="42">
        <f t="shared" si="708"/>
        <v>55958</v>
      </c>
      <c r="V930" s="43" t="s">
        <v>37</v>
      </c>
      <c r="W930" s="44">
        <f t="shared" si="709"/>
        <v>55958</v>
      </c>
      <c r="X930" s="45">
        <f t="shared" si="710"/>
        <v>6.4065971532900699E-3</v>
      </c>
      <c r="Y930" s="44">
        <f t="shared" si="711"/>
        <v>144</v>
      </c>
      <c r="Z930" s="45">
        <f t="shared" si="712"/>
        <v>9.9420049710024858E-3</v>
      </c>
      <c r="AA930" s="46">
        <f t="shared" si="713"/>
        <v>9.0581530165743818E-3</v>
      </c>
      <c r="AB930" s="183">
        <f t="shared" si="715"/>
        <v>0.91</v>
      </c>
      <c r="AC930" s="36">
        <v>919</v>
      </c>
      <c r="AD930" s="47" t="e">
        <f>VLOOKUP(B930,#REF!,3,FALSE)</f>
        <v>#REF!</v>
      </c>
      <c r="AE930" s="2" t="e">
        <f t="shared" si="714"/>
        <v>#REF!</v>
      </c>
    </row>
    <row r="931" spans="1:31" x14ac:dyDescent="0.2">
      <c r="A931" s="25">
        <v>65</v>
      </c>
      <c r="B931" s="38" t="s">
        <v>1626</v>
      </c>
      <c r="C931" s="72" t="s">
        <v>1627</v>
      </c>
      <c r="D931" s="28">
        <v>245</v>
      </c>
      <c r="E931" s="69">
        <v>39083</v>
      </c>
      <c r="F931" s="42">
        <v>2575047</v>
      </c>
      <c r="G931" s="77">
        <v>7.1031700000000004</v>
      </c>
      <c r="H931" s="42">
        <v>22171</v>
      </c>
      <c r="I931" s="77">
        <v>2.9768599999999998</v>
      </c>
      <c r="J931" s="41">
        <f t="shared" si="705"/>
        <v>18357</v>
      </c>
      <c r="K931" s="42">
        <v>2827842</v>
      </c>
      <c r="L931" s="77">
        <v>7.1241599999999998</v>
      </c>
      <c r="M931" s="42">
        <v>25233</v>
      </c>
      <c r="N931" s="77">
        <v>2.9723000000000002</v>
      </c>
      <c r="O931" s="41">
        <f t="shared" si="706"/>
        <v>20221</v>
      </c>
      <c r="P931" s="42">
        <v>2984751</v>
      </c>
      <c r="Q931" s="77">
        <v>7.1503500000000004</v>
      </c>
      <c r="R931" s="42">
        <v>23662</v>
      </c>
      <c r="S931" s="77">
        <v>0</v>
      </c>
      <c r="T931" s="41">
        <f t="shared" si="707"/>
        <v>21342</v>
      </c>
      <c r="U931" s="42">
        <f t="shared" si="708"/>
        <v>59920</v>
      </c>
      <c r="V931" s="43" t="s">
        <v>37</v>
      </c>
      <c r="W931" s="44">
        <f t="shared" si="709"/>
        <v>59920</v>
      </c>
      <c r="X931" s="45">
        <f t="shared" si="710"/>
        <v>6.8602041071007007E-3</v>
      </c>
      <c r="Y931" s="44">
        <f t="shared" si="711"/>
        <v>245</v>
      </c>
      <c r="Z931" s="45">
        <f t="shared" si="712"/>
        <v>1.6915216790941729E-2</v>
      </c>
      <c r="AA931" s="46">
        <f t="shared" si="713"/>
        <v>1.4401463619981472E-2</v>
      </c>
      <c r="AB931" s="183">
        <f t="shared" si="715"/>
        <v>1.44</v>
      </c>
      <c r="AC931" s="36">
        <v>920</v>
      </c>
      <c r="AD931" s="47" t="e">
        <f>VLOOKUP(B931,#REF!,3,FALSE)</f>
        <v>#REF!</v>
      </c>
      <c r="AE931" s="2" t="e">
        <f t="shared" si="714"/>
        <v>#REF!</v>
      </c>
    </row>
    <row r="932" spans="1:31" x14ac:dyDescent="0.2">
      <c r="A932" s="25">
        <v>65</v>
      </c>
      <c r="B932" s="38" t="s">
        <v>1628</v>
      </c>
      <c r="C932" s="39" t="s">
        <v>51</v>
      </c>
      <c r="D932" s="28">
        <v>7239</v>
      </c>
      <c r="E932" s="69">
        <v>37257</v>
      </c>
      <c r="F932" s="30"/>
      <c r="G932" s="77"/>
      <c r="H932" s="42"/>
      <c r="I932" s="77"/>
      <c r="J932" s="42">
        <v>1942248</v>
      </c>
      <c r="K932" s="42"/>
      <c r="L932" s="77"/>
      <c r="M932" s="42"/>
      <c r="N932" s="77"/>
      <c r="O932" s="42">
        <v>2379164</v>
      </c>
      <c r="P932" s="42"/>
      <c r="Q932" s="77"/>
      <c r="R932" s="42"/>
      <c r="S932" s="77"/>
      <c r="T932" s="42">
        <v>1684793</v>
      </c>
      <c r="U932" s="42">
        <f t="shared" si="708"/>
        <v>6006205</v>
      </c>
      <c r="V932" s="43" t="s">
        <v>37</v>
      </c>
      <c r="W932" s="44">
        <f t="shared" si="709"/>
        <v>6006205</v>
      </c>
      <c r="X932" s="45">
        <f t="shared" si="710"/>
        <v>0.68764673246142793</v>
      </c>
      <c r="Y932" s="44">
        <f t="shared" si="711"/>
        <v>7239</v>
      </c>
      <c r="Z932" s="45">
        <f t="shared" si="712"/>
        <v>0.49979287489643742</v>
      </c>
      <c r="AA932" s="46">
        <f t="shared" si="713"/>
        <v>0.54675633928768508</v>
      </c>
      <c r="AB932" s="183">
        <f t="shared" si="715"/>
        <v>54.68</v>
      </c>
      <c r="AC932" s="36">
        <v>921</v>
      </c>
      <c r="AD932" s="47" t="e">
        <f>VLOOKUP(B932,#REF!,3,FALSE)</f>
        <v>#REF!</v>
      </c>
      <c r="AE932" s="2" t="e">
        <f t="shared" si="714"/>
        <v>#REF!</v>
      </c>
    </row>
    <row r="933" spans="1:31" x14ac:dyDescent="0.2">
      <c r="A933" s="25">
        <v>65</v>
      </c>
      <c r="B933" s="51" t="s">
        <v>1629</v>
      </c>
      <c r="C933" s="52" t="s">
        <v>1630</v>
      </c>
      <c r="D933" s="71">
        <f>SUBTOTAL(9,D924:D932)</f>
        <v>14484</v>
      </c>
      <c r="E933" s="69"/>
      <c r="F933" s="55"/>
      <c r="G933" s="56"/>
      <c r="H933" s="55"/>
      <c r="I933" s="56"/>
      <c r="J933" s="57">
        <f>SUBTOTAL(9,J924:J932)</f>
        <v>2785923</v>
      </c>
      <c r="K933" s="58"/>
      <c r="L933" s="59"/>
      <c r="M933" s="58"/>
      <c r="N933" s="59"/>
      <c r="O933" s="57">
        <f>SUBTOTAL(9,O924:O932)</f>
        <v>3301136</v>
      </c>
      <c r="P933" s="57"/>
      <c r="Q933" s="60"/>
      <c r="R933" s="57"/>
      <c r="S933" s="60"/>
      <c r="T933" s="57">
        <f>SUBTOTAL(9,T924:T932)</f>
        <v>2647375</v>
      </c>
      <c r="U933" s="57">
        <f>SUBTOTAL(9,U924:U932)</f>
        <v>8734434</v>
      </c>
      <c r="V933" s="43"/>
      <c r="W933" s="61">
        <f t="shared" ref="W933:AB933" si="716">SUBTOTAL(9,W924:W932)</f>
        <v>8734434</v>
      </c>
      <c r="X933" s="62">
        <f t="shared" si="716"/>
        <v>1</v>
      </c>
      <c r="Y933" s="61">
        <f t="shared" si="716"/>
        <v>14484</v>
      </c>
      <c r="Z933" s="62">
        <f t="shared" si="716"/>
        <v>1</v>
      </c>
      <c r="AA933" s="63">
        <f t="shared" si="716"/>
        <v>1</v>
      </c>
      <c r="AB933" s="64">
        <f t="shared" si="716"/>
        <v>100.00999999999999</v>
      </c>
      <c r="AC933" s="36">
        <v>922</v>
      </c>
      <c r="AD933" s="47" t="e">
        <f>VLOOKUP(B933,#REF!,3,FALSE)</f>
        <v>#REF!</v>
      </c>
      <c r="AE933" s="2" t="e">
        <f t="shared" si="714"/>
        <v>#REF!</v>
      </c>
    </row>
    <row r="934" spans="1:31" ht="13.5" thickBot="1" x14ac:dyDescent="0.25">
      <c r="A934" s="25">
        <v>65</v>
      </c>
      <c r="B934" s="51"/>
      <c r="C934" s="52"/>
      <c r="D934" s="53" t="s">
        <v>54</v>
      </c>
      <c r="E934" s="54">
        <f>COUNTIF(E924:E932,"&gt;0.0")</f>
        <v>9</v>
      </c>
      <c r="F934" s="55"/>
      <c r="G934" s="56"/>
      <c r="H934" s="55"/>
      <c r="I934" s="56"/>
      <c r="J934" s="57"/>
      <c r="K934" s="58"/>
      <c r="L934" s="59"/>
      <c r="M934" s="58"/>
      <c r="N934" s="59"/>
      <c r="O934" s="57"/>
      <c r="P934" s="57"/>
      <c r="Q934" s="60"/>
      <c r="R934" s="57"/>
      <c r="S934" s="60"/>
      <c r="T934" s="57"/>
      <c r="U934" s="42"/>
      <c r="V934" s="43"/>
      <c r="W934" s="44"/>
      <c r="X934" s="45"/>
      <c r="Y934" s="44"/>
      <c r="Z934" s="45"/>
      <c r="AA934" s="46"/>
      <c r="AB934" s="183"/>
      <c r="AC934" s="36">
        <v>923</v>
      </c>
      <c r="AD934" s="47"/>
    </row>
    <row r="935" spans="1:31" ht="15.75" thickBot="1" x14ac:dyDescent="0.3">
      <c r="A935" s="25">
        <v>66</v>
      </c>
      <c r="B935" s="78" t="s">
        <v>1631</v>
      </c>
      <c r="C935" s="72"/>
      <c r="D935" s="28"/>
      <c r="E935" s="69"/>
      <c r="F935" s="42"/>
      <c r="G935" s="77"/>
      <c r="H935" s="42"/>
      <c r="I935" s="77"/>
      <c r="J935" s="42"/>
      <c r="K935" s="42"/>
      <c r="L935" s="77"/>
      <c r="M935" s="42"/>
      <c r="N935" s="77"/>
      <c r="O935" s="42"/>
      <c r="P935" s="42"/>
      <c r="Q935" s="77"/>
      <c r="R935" s="42"/>
      <c r="S935" s="77"/>
      <c r="T935" s="42"/>
      <c r="U935" s="42"/>
      <c r="V935" s="43"/>
      <c r="W935" s="33"/>
      <c r="X935" s="34"/>
      <c r="Y935" s="33"/>
      <c r="Z935" s="34"/>
      <c r="AA935" s="35"/>
      <c r="AB935" s="184">
        <v>100</v>
      </c>
      <c r="AC935" s="36">
        <v>924</v>
      </c>
      <c r="AD935" s="47"/>
    </row>
    <row r="936" spans="1:31" x14ac:dyDescent="0.2">
      <c r="A936" s="25">
        <v>66</v>
      </c>
      <c r="B936" s="38" t="s">
        <v>1632</v>
      </c>
      <c r="C936" s="72" t="s">
        <v>1633</v>
      </c>
      <c r="D936" s="28">
        <v>3627</v>
      </c>
      <c r="E936" s="69">
        <v>34700</v>
      </c>
      <c r="F936" s="42">
        <v>43308208</v>
      </c>
      <c r="G936" s="77">
        <v>10.96073</v>
      </c>
      <c r="H936" s="42">
        <v>372330</v>
      </c>
      <c r="I936" s="77">
        <v>3.00271</v>
      </c>
      <c r="J936" s="41">
        <f t="shared" ref="J936:J943" si="717">ROUND((+F936*G936+H936*I936)/1000,0)</f>
        <v>475808</v>
      </c>
      <c r="K936" s="42">
        <v>43668563</v>
      </c>
      <c r="L936" s="77">
        <v>11.284330000000001</v>
      </c>
      <c r="M936" s="42">
        <v>355627</v>
      </c>
      <c r="N936" s="77">
        <v>3.0031500000000002</v>
      </c>
      <c r="O936" s="41">
        <f t="shared" ref="O936:O943" si="718">ROUND((+K936*L936+M936*N936)/1000,0)</f>
        <v>493838</v>
      </c>
      <c r="P936" s="42">
        <v>46714573</v>
      </c>
      <c r="Q936" s="77">
        <v>10.520339999999999</v>
      </c>
      <c r="R936" s="42">
        <v>373400</v>
      </c>
      <c r="S936" s="77">
        <v>3.0037500000000001</v>
      </c>
      <c r="T936" s="41">
        <f t="shared" ref="T936:T943" si="719">ROUND((+P936*Q936+R936*S936)/1000,0)</f>
        <v>492575</v>
      </c>
      <c r="U936" s="42">
        <f t="shared" ref="U936:U944" si="720">ROUND(+T936+O936+J936,0)</f>
        <v>1462221</v>
      </c>
      <c r="V936" s="43" t="s">
        <v>37</v>
      </c>
      <c r="W936" s="44">
        <f t="shared" ref="W936:W944" si="721">IF(V936="yes",U936,"")</f>
        <v>1462221</v>
      </c>
      <c r="X936" s="45">
        <f t="shared" ref="X936:X944" si="722">IF(V936="yes",W936/W$945,0)</f>
        <v>0.17958648539606528</v>
      </c>
      <c r="Y936" s="44">
        <f t="shared" ref="Y936:Y944" si="723">IF(V936="yes",D936,"")</f>
        <v>3627</v>
      </c>
      <c r="Z936" s="45">
        <f t="shared" ref="Z936:Z944" si="724">IF(V936="yes",Y936/Y$945,0)</f>
        <v>0.34330336015144347</v>
      </c>
      <c r="AA936" s="46">
        <f t="shared" ref="AA936:AA944" si="725">(X936*0.25+Z936*0.75)</f>
        <v>0.30237414146259894</v>
      </c>
      <c r="AB936" s="183">
        <f>ROUND(+AA936*$AB$935,3)</f>
        <v>30.236999999999998</v>
      </c>
      <c r="AC936" s="36">
        <v>925</v>
      </c>
      <c r="AD936" s="47" t="e">
        <f>VLOOKUP(B936,#REF!,3,FALSE)</f>
        <v>#REF!</v>
      </c>
      <c r="AE936" s="2" t="e">
        <f t="shared" ref="AE936:AE945" si="726">EXACT(D936,AD936)</f>
        <v>#REF!</v>
      </c>
    </row>
    <row r="937" spans="1:31" x14ac:dyDescent="0.2">
      <c r="A937" s="25">
        <v>66</v>
      </c>
      <c r="B937" s="38" t="s">
        <v>1634</v>
      </c>
      <c r="C937" s="72" t="s">
        <v>1635</v>
      </c>
      <c r="D937" s="28">
        <v>1160</v>
      </c>
      <c r="E937" s="69">
        <v>34700</v>
      </c>
      <c r="F937" s="42">
        <v>12829137</v>
      </c>
      <c r="G937" s="77">
        <v>13.96804</v>
      </c>
      <c r="H937" s="42">
        <v>43650</v>
      </c>
      <c r="I937" s="77">
        <v>3.00115</v>
      </c>
      <c r="J937" s="41">
        <f t="shared" si="717"/>
        <v>179329</v>
      </c>
      <c r="K937" s="42">
        <v>12988096</v>
      </c>
      <c r="L937" s="77">
        <v>13.283289999999999</v>
      </c>
      <c r="M937" s="42">
        <v>45127</v>
      </c>
      <c r="N937" s="77">
        <v>2.9915600000000002</v>
      </c>
      <c r="O937" s="41">
        <f t="shared" si="718"/>
        <v>172660</v>
      </c>
      <c r="P937" s="42">
        <v>14015492</v>
      </c>
      <c r="Q937" s="77">
        <v>12.39189</v>
      </c>
      <c r="R937" s="42">
        <v>46954</v>
      </c>
      <c r="S937" s="77">
        <v>3.0029400000000002</v>
      </c>
      <c r="T937" s="41">
        <f t="shared" si="719"/>
        <v>173819</v>
      </c>
      <c r="U937" s="42">
        <f t="shared" si="720"/>
        <v>525808</v>
      </c>
      <c r="V937" s="43" t="s">
        <v>37</v>
      </c>
      <c r="W937" s="44">
        <f t="shared" si="721"/>
        <v>525808</v>
      </c>
      <c r="X937" s="45">
        <f t="shared" si="722"/>
        <v>6.4578480758472417E-2</v>
      </c>
      <c r="Y937" s="44">
        <f t="shared" si="723"/>
        <v>1160</v>
      </c>
      <c r="Z937" s="45">
        <f t="shared" si="724"/>
        <v>0.10979649787032655</v>
      </c>
      <c r="AA937" s="46">
        <f t="shared" si="725"/>
        <v>9.849199359236302E-2</v>
      </c>
      <c r="AB937" s="183">
        <f t="shared" ref="AB937:AB944" si="727">ROUND(+AA937*$AB$935,3)</f>
        <v>9.8490000000000002</v>
      </c>
      <c r="AC937" s="36">
        <v>926</v>
      </c>
      <c r="AD937" s="47" t="e">
        <f>VLOOKUP(B937,#REF!,3,FALSE)</f>
        <v>#REF!</v>
      </c>
      <c r="AE937" s="2" t="e">
        <f t="shared" si="726"/>
        <v>#REF!</v>
      </c>
    </row>
    <row r="938" spans="1:31" x14ac:dyDescent="0.2">
      <c r="A938" s="25">
        <v>66</v>
      </c>
      <c r="B938" s="38" t="s">
        <v>1636</v>
      </c>
      <c r="C938" s="73" t="s">
        <v>1122</v>
      </c>
      <c r="D938" s="28">
        <v>487</v>
      </c>
      <c r="E938" s="69">
        <v>34700</v>
      </c>
      <c r="F938" s="42">
        <v>8391176</v>
      </c>
      <c r="G938" s="77">
        <v>11.51042</v>
      </c>
      <c r="H938" s="42">
        <v>84311</v>
      </c>
      <c r="I938" s="77">
        <v>3.0007899999999998</v>
      </c>
      <c r="J938" s="41">
        <f t="shared" si="717"/>
        <v>96839</v>
      </c>
      <c r="K938" s="42">
        <v>8712507</v>
      </c>
      <c r="L938" s="77">
        <v>11.35838</v>
      </c>
      <c r="M938" s="42">
        <v>90419</v>
      </c>
      <c r="N938" s="77">
        <v>2.9861</v>
      </c>
      <c r="O938" s="41">
        <f t="shared" si="718"/>
        <v>99230</v>
      </c>
      <c r="P938" s="42">
        <v>8691147</v>
      </c>
      <c r="Q938" s="77">
        <v>11.822520000000001</v>
      </c>
      <c r="R938" s="42">
        <v>210593</v>
      </c>
      <c r="S938" s="77">
        <v>3.0010500000000002</v>
      </c>
      <c r="T938" s="41">
        <f t="shared" si="719"/>
        <v>103383</v>
      </c>
      <c r="U938" s="42">
        <f t="shared" si="720"/>
        <v>299452</v>
      </c>
      <c r="V938" s="43" t="s">
        <v>37</v>
      </c>
      <c r="W938" s="44">
        <f t="shared" si="721"/>
        <v>299452</v>
      </c>
      <c r="X938" s="45">
        <f t="shared" si="722"/>
        <v>3.6777978311638627E-2</v>
      </c>
      <c r="Y938" s="44">
        <f t="shared" si="723"/>
        <v>487</v>
      </c>
      <c r="Z938" s="45">
        <f t="shared" si="724"/>
        <v>4.6095598674869856E-2</v>
      </c>
      <c r="AA938" s="46">
        <f t="shared" si="725"/>
        <v>4.3766193584062051E-2</v>
      </c>
      <c r="AB938" s="183">
        <f t="shared" si="727"/>
        <v>4.3769999999999998</v>
      </c>
      <c r="AC938" s="36">
        <v>927</v>
      </c>
      <c r="AD938" s="47" t="e">
        <f>VLOOKUP(B938,#REF!,3,FALSE)</f>
        <v>#REF!</v>
      </c>
      <c r="AE938" s="2" t="e">
        <f t="shared" si="726"/>
        <v>#REF!</v>
      </c>
    </row>
    <row r="939" spans="1:31" x14ac:dyDescent="0.2">
      <c r="A939" s="25">
        <v>66</v>
      </c>
      <c r="B939" s="38" t="s">
        <v>1637</v>
      </c>
      <c r="C939" s="72" t="s">
        <v>1638</v>
      </c>
      <c r="D939" s="28">
        <v>458</v>
      </c>
      <c r="E939" s="69">
        <v>34700</v>
      </c>
      <c r="F939" s="42">
        <v>6140338</v>
      </c>
      <c r="G939" s="77">
        <v>7.6018600000000003</v>
      </c>
      <c r="H939" s="42">
        <v>81413</v>
      </c>
      <c r="I939" s="77">
        <v>0</v>
      </c>
      <c r="J939" s="41">
        <f t="shared" si="717"/>
        <v>46678</v>
      </c>
      <c r="K939" s="42">
        <v>6380098</v>
      </c>
      <c r="L939" s="77">
        <v>7.0701099999999997</v>
      </c>
      <c r="M939" s="42">
        <v>84166</v>
      </c>
      <c r="N939" s="77">
        <v>0</v>
      </c>
      <c r="O939" s="41">
        <f t="shared" si="718"/>
        <v>45108</v>
      </c>
      <c r="P939" s="42">
        <v>6978610</v>
      </c>
      <c r="Q939" s="77">
        <v>7.3235200000000003</v>
      </c>
      <c r="R939" s="42">
        <v>87575</v>
      </c>
      <c r="S939" s="77">
        <v>0</v>
      </c>
      <c r="T939" s="41">
        <f t="shared" si="719"/>
        <v>51108</v>
      </c>
      <c r="U939" s="42">
        <f t="shared" si="720"/>
        <v>142894</v>
      </c>
      <c r="V939" s="43" t="s">
        <v>37</v>
      </c>
      <c r="W939" s="44">
        <f t="shared" si="721"/>
        <v>142894</v>
      </c>
      <c r="X939" s="45">
        <f t="shared" si="722"/>
        <v>1.7549899258857145E-2</v>
      </c>
      <c r="Y939" s="44">
        <f t="shared" si="723"/>
        <v>458</v>
      </c>
      <c r="Z939" s="45">
        <f t="shared" si="724"/>
        <v>4.3350686228111689E-2</v>
      </c>
      <c r="AA939" s="46">
        <f t="shared" si="725"/>
        <v>3.6900489485798049E-2</v>
      </c>
      <c r="AB939" s="183">
        <f t="shared" si="727"/>
        <v>3.69</v>
      </c>
      <c r="AC939" s="36">
        <v>928</v>
      </c>
      <c r="AD939" s="47" t="e">
        <f>VLOOKUP(B939,#REF!,3,FALSE)</f>
        <v>#REF!</v>
      </c>
      <c r="AE939" s="2" t="e">
        <f t="shared" si="726"/>
        <v>#REF!</v>
      </c>
    </row>
    <row r="940" spans="1:31" x14ac:dyDescent="0.2">
      <c r="A940" s="25">
        <v>66</v>
      </c>
      <c r="B940" s="38" t="s">
        <v>1639</v>
      </c>
      <c r="C940" s="72" t="s">
        <v>1640</v>
      </c>
      <c r="D940" s="28">
        <v>87</v>
      </c>
      <c r="E940" s="69">
        <v>34700</v>
      </c>
      <c r="F940" s="42">
        <v>1489128</v>
      </c>
      <c r="G940" s="77">
        <v>6.4165099999999997</v>
      </c>
      <c r="H940" s="42">
        <v>148788</v>
      </c>
      <c r="I940" s="77">
        <v>2.9908299999999999</v>
      </c>
      <c r="J940" s="41">
        <f t="shared" si="717"/>
        <v>10000</v>
      </c>
      <c r="K940" s="42">
        <v>1468850</v>
      </c>
      <c r="L940" s="77">
        <v>6.4676400000000003</v>
      </c>
      <c r="M940" s="42">
        <v>153819</v>
      </c>
      <c r="N940" s="77">
        <v>3.0037500000000001</v>
      </c>
      <c r="O940" s="41">
        <f t="shared" si="718"/>
        <v>9962</v>
      </c>
      <c r="P940" s="42">
        <v>1451811</v>
      </c>
      <c r="Q940" s="77">
        <v>6.88795</v>
      </c>
      <c r="R940" s="42">
        <v>159465</v>
      </c>
      <c r="S940" s="77">
        <v>0</v>
      </c>
      <c r="T940" s="41">
        <f t="shared" si="719"/>
        <v>10000</v>
      </c>
      <c r="U940" s="42">
        <f t="shared" si="720"/>
        <v>29962</v>
      </c>
      <c r="V940" s="43" t="s">
        <v>37</v>
      </c>
      <c r="W940" s="44">
        <f t="shared" si="721"/>
        <v>29962</v>
      </c>
      <c r="X940" s="45">
        <f t="shared" si="722"/>
        <v>3.6798611669760649E-3</v>
      </c>
      <c r="Y940" s="44">
        <f t="shared" si="723"/>
        <v>87</v>
      </c>
      <c r="Z940" s="45">
        <f t="shared" si="724"/>
        <v>8.2347373402744915E-3</v>
      </c>
      <c r="AA940" s="46">
        <f t="shared" si="725"/>
        <v>7.0960182969498848E-3</v>
      </c>
      <c r="AB940" s="183">
        <f t="shared" si="727"/>
        <v>0.71</v>
      </c>
      <c r="AC940" s="36">
        <v>929</v>
      </c>
      <c r="AD940" s="47" t="e">
        <f>VLOOKUP(B940,#REF!,3,FALSE)</f>
        <v>#REF!</v>
      </c>
      <c r="AE940" s="2" t="e">
        <f t="shared" si="726"/>
        <v>#REF!</v>
      </c>
    </row>
    <row r="941" spans="1:31" x14ac:dyDescent="0.2">
      <c r="A941" s="25">
        <v>66</v>
      </c>
      <c r="B941" s="38" t="s">
        <v>1641</v>
      </c>
      <c r="C941" s="72" t="s">
        <v>1642</v>
      </c>
      <c r="D941" s="49">
        <v>113</v>
      </c>
      <c r="E941" s="69">
        <v>34881</v>
      </c>
      <c r="F941" s="42">
        <v>1288020</v>
      </c>
      <c r="G941" s="77">
        <v>8.0650899999999996</v>
      </c>
      <c r="H941" s="42">
        <v>302114</v>
      </c>
      <c r="I941" s="77">
        <v>3.0021800000000001</v>
      </c>
      <c r="J941" s="41">
        <f t="shared" si="717"/>
        <v>11295</v>
      </c>
      <c r="K941" s="42">
        <v>1352914</v>
      </c>
      <c r="L941" s="77">
        <v>8.0670300000000008</v>
      </c>
      <c r="M941" s="42">
        <v>315222</v>
      </c>
      <c r="N941" s="77">
        <v>3.0037500000000001</v>
      </c>
      <c r="O941" s="41">
        <f t="shared" si="718"/>
        <v>11861</v>
      </c>
      <c r="P941" s="42">
        <v>1386672</v>
      </c>
      <c r="Q941" s="77">
        <v>8.06752</v>
      </c>
      <c r="R941" s="42">
        <v>330506</v>
      </c>
      <c r="S941" s="77">
        <v>3.0037500000000001</v>
      </c>
      <c r="T941" s="41">
        <f t="shared" si="719"/>
        <v>12180</v>
      </c>
      <c r="U941" s="42">
        <f t="shared" si="720"/>
        <v>35336</v>
      </c>
      <c r="V941" s="43" t="s">
        <v>37</v>
      </c>
      <c r="W941" s="44">
        <f t="shared" si="721"/>
        <v>35336</v>
      </c>
      <c r="X941" s="45">
        <f t="shared" si="722"/>
        <v>4.3398829916649834E-3</v>
      </c>
      <c r="Y941" s="44">
        <f t="shared" si="723"/>
        <v>113</v>
      </c>
      <c r="Z941" s="45">
        <f t="shared" si="724"/>
        <v>1.0695693327023189E-2</v>
      </c>
      <c r="AA941" s="46">
        <f t="shared" si="725"/>
        <v>9.1067407431836365E-3</v>
      </c>
      <c r="AB941" s="183">
        <f t="shared" si="727"/>
        <v>0.91100000000000003</v>
      </c>
      <c r="AC941" s="36">
        <v>930</v>
      </c>
      <c r="AD941" s="47" t="e">
        <f>VLOOKUP(B941,#REF!,3,FALSE)</f>
        <v>#REF!</v>
      </c>
      <c r="AE941" s="2" t="e">
        <f t="shared" si="726"/>
        <v>#REF!</v>
      </c>
    </row>
    <row r="942" spans="1:31" x14ac:dyDescent="0.2">
      <c r="A942" s="25">
        <v>66</v>
      </c>
      <c r="B942" s="38" t="s">
        <v>1643</v>
      </c>
      <c r="C942" s="72" t="s">
        <v>1644</v>
      </c>
      <c r="D942" s="28">
        <v>124</v>
      </c>
      <c r="E942" s="69">
        <v>34700</v>
      </c>
      <c r="F942" s="42">
        <v>1232695</v>
      </c>
      <c r="G942" s="77">
        <v>9.2454499999999999</v>
      </c>
      <c r="H942" s="42">
        <v>138910</v>
      </c>
      <c r="I942" s="77">
        <v>1.7205299999999999</v>
      </c>
      <c r="J942" s="41">
        <f t="shared" si="717"/>
        <v>11636</v>
      </c>
      <c r="K942" s="42">
        <v>1227467</v>
      </c>
      <c r="L942" s="77">
        <v>8.9635700000000007</v>
      </c>
      <c r="M942" s="42">
        <v>140358</v>
      </c>
      <c r="N942" s="77">
        <v>1.70279</v>
      </c>
      <c r="O942" s="41">
        <f t="shared" si="718"/>
        <v>11241</v>
      </c>
      <c r="P942" s="42">
        <v>1293949</v>
      </c>
      <c r="Q942" s="77">
        <v>8.9346499999999995</v>
      </c>
      <c r="R942" s="42">
        <v>150212</v>
      </c>
      <c r="S942" s="77">
        <v>1.5977399999999999</v>
      </c>
      <c r="T942" s="41">
        <f t="shared" si="719"/>
        <v>11801</v>
      </c>
      <c r="U942" s="42">
        <f t="shared" si="720"/>
        <v>34678</v>
      </c>
      <c r="V942" s="43" t="s">
        <v>37</v>
      </c>
      <c r="W942" s="44">
        <f t="shared" si="721"/>
        <v>34678</v>
      </c>
      <c r="X942" s="45">
        <f t="shared" si="722"/>
        <v>4.2590690056870696E-3</v>
      </c>
      <c r="Y942" s="44">
        <f t="shared" si="723"/>
        <v>124</v>
      </c>
      <c r="Z942" s="45">
        <f t="shared" si="724"/>
        <v>1.1736867013724563E-2</v>
      </c>
      <c r="AA942" s="46">
        <f t="shared" si="725"/>
        <v>9.8674175117151909E-3</v>
      </c>
      <c r="AB942" s="183">
        <f t="shared" si="727"/>
        <v>0.98699999999999999</v>
      </c>
      <c r="AC942" s="36">
        <v>931</v>
      </c>
      <c r="AD942" s="47" t="e">
        <f>VLOOKUP(B942,#REF!,3,FALSE)</f>
        <v>#REF!</v>
      </c>
      <c r="AE942" s="2" t="e">
        <f t="shared" si="726"/>
        <v>#REF!</v>
      </c>
    </row>
    <row r="943" spans="1:31" x14ac:dyDescent="0.2">
      <c r="A943" s="25">
        <v>66</v>
      </c>
      <c r="B943" s="38" t="s">
        <v>1645</v>
      </c>
      <c r="C943" s="72" t="s">
        <v>1646</v>
      </c>
      <c r="D943" s="49">
        <v>68</v>
      </c>
      <c r="E943" s="69">
        <v>34700</v>
      </c>
      <c r="F943" s="42">
        <v>1001621</v>
      </c>
      <c r="G943" s="77">
        <v>4.9000599999999999</v>
      </c>
      <c r="H943" s="42">
        <v>44545</v>
      </c>
      <c r="I943" s="77">
        <v>3.0037500000000001</v>
      </c>
      <c r="J943" s="41">
        <f t="shared" si="717"/>
        <v>5042</v>
      </c>
      <c r="K943" s="42">
        <v>1016773</v>
      </c>
      <c r="L943" s="77">
        <v>4.8988300000000002</v>
      </c>
      <c r="M943" s="42">
        <v>46051</v>
      </c>
      <c r="N943" s="77">
        <v>3.0037500000000001</v>
      </c>
      <c r="O943" s="41">
        <f t="shared" si="718"/>
        <v>5119</v>
      </c>
      <c r="P943" s="42">
        <v>1039936</v>
      </c>
      <c r="Q943" s="77">
        <v>4.9570400000000001</v>
      </c>
      <c r="R943" s="42">
        <v>47917</v>
      </c>
      <c r="S943" s="77">
        <v>3.0037500000000001</v>
      </c>
      <c r="T943" s="41">
        <f t="shared" si="719"/>
        <v>5299</v>
      </c>
      <c r="U943" s="42">
        <f t="shared" si="720"/>
        <v>15460</v>
      </c>
      <c r="V943" s="43" t="s">
        <v>37</v>
      </c>
      <c r="W943" s="44">
        <f t="shared" si="721"/>
        <v>15460</v>
      </c>
      <c r="X943" s="45">
        <f t="shared" si="722"/>
        <v>1.8987602176573646E-3</v>
      </c>
      <c r="Y943" s="44">
        <f t="shared" si="723"/>
        <v>68</v>
      </c>
      <c r="Z943" s="45">
        <f t="shared" si="724"/>
        <v>6.4363464268812117E-3</v>
      </c>
      <c r="AA943" s="46">
        <f t="shared" si="725"/>
        <v>5.3019498745752493E-3</v>
      </c>
      <c r="AB943" s="183">
        <f t="shared" si="727"/>
        <v>0.53</v>
      </c>
      <c r="AC943" s="36">
        <v>932</v>
      </c>
      <c r="AD943" s="47" t="e">
        <f>VLOOKUP(B943,#REF!,3,FALSE)</f>
        <v>#REF!</v>
      </c>
      <c r="AE943" s="2" t="e">
        <f t="shared" si="726"/>
        <v>#REF!</v>
      </c>
    </row>
    <row r="944" spans="1:31" x14ac:dyDescent="0.2">
      <c r="A944" s="25">
        <v>66</v>
      </c>
      <c r="B944" s="38" t="s">
        <v>1647</v>
      </c>
      <c r="C944" s="39" t="s">
        <v>51</v>
      </c>
      <c r="D944" s="28">
        <v>4441</v>
      </c>
      <c r="E944" s="69">
        <v>34881</v>
      </c>
      <c r="F944" s="30"/>
      <c r="G944" s="77"/>
      <c r="H944" s="42"/>
      <c r="I944" s="77"/>
      <c r="J944" s="42">
        <v>1718756</v>
      </c>
      <c r="K944" s="42"/>
      <c r="L944" s="77"/>
      <c r="M944" s="42"/>
      <c r="N944" s="77"/>
      <c r="O944" s="42">
        <v>1907588</v>
      </c>
      <c r="P944" s="42"/>
      <c r="Q944" s="77"/>
      <c r="R944" s="42"/>
      <c r="S944" s="77"/>
      <c r="T944" s="42">
        <v>1970000</v>
      </c>
      <c r="U944" s="42">
        <f t="shared" si="720"/>
        <v>5596344</v>
      </c>
      <c r="V944" s="43" t="s">
        <v>37</v>
      </c>
      <c r="W944" s="44">
        <f t="shared" si="721"/>
        <v>5596344</v>
      </c>
      <c r="X944" s="45">
        <f t="shared" si="722"/>
        <v>0.68732958289298107</v>
      </c>
      <c r="Y944" s="44">
        <f t="shared" si="723"/>
        <v>4441</v>
      </c>
      <c r="Z944" s="45">
        <f t="shared" si="724"/>
        <v>0.42035021296734498</v>
      </c>
      <c r="AA944" s="46">
        <f t="shared" si="725"/>
        <v>0.48709505544875398</v>
      </c>
      <c r="AB944" s="183">
        <f t="shared" si="727"/>
        <v>48.71</v>
      </c>
      <c r="AC944" s="36">
        <v>933</v>
      </c>
      <c r="AD944" s="47" t="e">
        <f>VLOOKUP(B944,#REF!,3,FALSE)</f>
        <v>#REF!</v>
      </c>
      <c r="AE944" s="2" t="e">
        <f t="shared" si="726"/>
        <v>#REF!</v>
      </c>
    </row>
    <row r="945" spans="1:31" x14ac:dyDescent="0.2">
      <c r="A945" s="25">
        <v>66</v>
      </c>
      <c r="B945" s="51" t="s">
        <v>1648</v>
      </c>
      <c r="C945" s="52" t="s">
        <v>1649</v>
      </c>
      <c r="D945" s="53">
        <f>SUBTOTAL(9,D936:D944)</f>
        <v>10565</v>
      </c>
      <c r="E945" s="69"/>
      <c r="F945" s="55"/>
      <c r="G945" s="56"/>
      <c r="H945" s="55"/>
      <c r="I945" s="56"/>
      <c r="J945" s="57">
        <f>SUBTOTAL(9,J936:J944)</f>
        <v>2555383</v>
      </c>
      <c r="K945" s="58"/>
      <c r="L945" s="59"/>
      <c r="M945" s="58"/>
      <c r="N945" s="59"/>
      <c r="O945" s="57">
        <f>SUBTOTAL(9,O936:O944)</f>
        <v>2756607</v>
      </c>
      <c r="P945" s="57"/>
      <c r="Q945" s="60"/>
      <c r="R945" s="57"/>
      <c r="S945" s="60"/>
      <c r="T945" s="57">
        <f>SUBTOTAL(9,T936:T944)</f>
        <v>2830165</v>
      </c>
      <c r="U945" s="57">
        <f>SUBTOTAL(9,U936:U944)</f>
        <v>8142155</v>
      </c>
      <c r="V945" s="43"/>
      <c r="W945" s="61">
        <f t="shared" ref="W945:AB945" si="728">SUBTOTAL(9,W936:W944)</f>
        <v>8142155</v>
      </c>
      <c r="X945" s="62">
        <f t="shared" si="728"/>
        <v>1</v>
      </c>
      <c r="Y945" s="61">
        <f t="shared" si="728"/>
        <v>10565</v>
      </c>
      <c r="Z945" s="62">
        <f t="shared" si="728"/>
        <v>0.99999999999999989</v>
      </c>
      <c r="AA945" s="63">
        <f t="shared" si="728"/>
        <v>0.99999999999999989</v>
      </c>
      <c r="AB945" s="64">
        <f t="shared" si="728"/>
        <v>100.001</v>
      </c>
      <c r="AC945" s="36">
        <v>934</v>
      </c>
      <c r="AD945" s="47" t="e">
        <f>VLOOKUP(B945,#REF!,3,FALSE)</f>
        <v>#REF!</v>
      </c>
      <c r="AE945" s="2" t="e">
        <f t="shared" si="726"/>
        <v>#REF!</v>
      </c>
    </row>
    <row r="946" spans="1:31" ht="13.5" thickBot="1" x14ac:dyDescent="0.25">
      <c r="A946" s="25">
        <v>66</v>
      </c>
      <c r="B946" s="51"/>
      <c r="C946" s="52"/>
      <c r="D946" s="53" t="s">
        <v>54</v>
      </c>
      <c r="E946" s="54">
        <f>COUNTIF(E936:E944,"&gt;0.0")</f>
        <v>9</v>
      </c>
      <c r="F946" s="55"/>
      <c r="G946" s="56"/>
      <c r="H946" s="55"/>
      <c r="I946" s="56"/>
      <c r="J946" s="57"/>
      <c r="K946" s="58"/>
      <c r="L946" s="59"/>
      <c r="M946" s="58"/>
      <c r="N946" s="59"/>
      <c r="O946" s="57"/>
      <c r="P946" s="57"/>
      <c r="Q946" s="60"/>
      <c r="R946" s="57"/>
      <c r="S946" s="60"/>
      <c r="T946" s="57"/>
      <c r="U946" s="42"/>
      <c r="V946" s="43"/>
      <c r="W946" s="44"/>
      <c r="X946" s="45"/>
      <c r="Y946" s="44"/>
      <c r="Z946" s="45"/>
      <c r="AA946" s="46"/>
      <c r="AB946" s="183"/>
      <c r="AC946" s="36">
        <v>935</v>
      </c>
      <c r="AD946" s="47"/>
    </row>
    <row r="947" spans="1:31" ht="15.75" thickBot="1" x14ac:dyDescent="0.3">
      <c r="A947" s="25">
        <v>67</v>
      </c>
      <c r="B947" s="78" t="s">
        <v>1650</v>
      </c>
      <c r="C947" s="72"/>
      <c r="D947" s="28"/>
      <c r="E947" s="69"/>
      <c r="F947" s="42"/>
      <c r="G947" s="77"/>
      <c r="H947" s="42"/>
      <c r="I947" s="77"/>
      <c r="J947" s="42"/>
      <c r="K947" s="42"/>
      <c r="L947" s="77"/>
      <c r="M947" s="42"/>
      <c r="N947" s="77"/>
      <c r="O947" s="42"/>
      <c r="P947" s="42"/>
      <c r="Q947" s="77"/>
      <c r="R947" s="42"/>
      <c r="S947" s="77"/>
      <c r="T947" s="42"/>
      <c r="U947" s="42"/>
      <c r="V947" s="43"/>
      <c r="W947" s="33"/>
      <c r="X947" s="34"/>
      <c r="Y947" s="33"/>
      <c r="Z947" s="34"/>
      <c r="AA947" s="35"/>
      <c r="AB947" s="184">
        <v>100</v>
      </c>
      <c r="AC947" s="36">
        <v>936</v>
      </c>
      <c r="AD947" s="47"/>
    </row>
    <row r="948" spans="1:31" x14ac:dyDescent="0.2">
      <c r="A948" s="25">
        <v>67</v>
      </c>
      <c r="B948" s="38" t="s">
        <v>1651</v>
      </c>
      <c r="C948" s="72" t="s">
        <v>1652</v>
      </c>
      <c r="D948" s="28">
        <v>2906</v>
      </c>
      <c r="E948" s="69">
        <v>33055</v>
      </c>
      <c r="F948" s="42">
        <v>36817231</v>
      </c>
      <c r="G948" s="77">
        <v>12.578060000000001</v>
      </c>
      <c r="H948" s="42">
        <v>1228295</v>
      </c>
      <c r="I948" s="77">
        <v>3.0037500000000001</v>
      </c>
      <c r="J948" s="41">
        <f t="shared" ref="J948:J957" si="729">ROUND((+F948*G948+H948*I948)/1000,0)</f>
        <v>466779</v>
      </c>
      <c r="K948" s="42">
        <v>38436967</v>
      </c>
      <c r="L948" s="77">
        <v>12.43723</v>
      </c>
      <c r="M948" s="42">
        <v>1297439</v>
      </c>
      <c r="N948" s="77">
        <v>3.0036100000000001</v>
      </c>
      <c r="O948" s="41">
        <f t="shared" ref="O948:O957" si="730">ROUND((+K948*L948+M948*N948)/1000,0)</f>
        <v>481946</v>
      </c>
      <c r="P948" s="42">
        <v>40221222</v>
      </c>
      <c r="Q948" s="77">
        <v>13.83367</v>
      </c>
      <c r="R948" s="42">
        <v>1347595</v>
      </c>
      <c r="S948" s="77">
        <v>3.0037500000000001</v>
      </c>
      <c r="T948" s="41">
        <f t="shared" ref="T948:T957" si="731">ROUND((+P948*Q948+R948*S948)/1000,0)</f>
        <v>560455</v>
      </c>
      <c r="U948" s="42">
        <f t="shared" ref="U948:U958" si="732">ROUND(+T948+O948+J948,0)</f>
        <v>1509180</v>
      </c>
      <c r="V948" s="43" t="s">
        <v>37</v>
      </c>
      <c r="W948" s="44">
        <f t="shared" ref="W948:W958" si="733">IF(V948="yes",U948,"")</f>
        <v>1509180</v>
      </c>
      <c r="X948" s="45">
        <f t="shared" ref="X948:X958" si="734">IF(V948="yes",W948/W$959,0)</f>
        <v>0.13153292711443595</v>
      </c>
      <c r="Y948" s="44">
        <f t="shared" ref="Y948:Y958" si="735">IF(V948="yes",D948,"")</f>
        <v>2906</v>
      </c>
      <c r="Z948" s="45">
        <f t="shared" ref="Z948:Z958" si="736">IF(V948="yes",Y948/Y$959,0)</f>
        <v>0.33207633413324189</v>
      </c>
      <c r="AA948" s="46">
        <f t="shared" ref="AA948:AA958" si="737">(X948*0.25+Z948*0.75)</f>
        <v>0.28194048237854041</v>
      </c>
      <c r="AB948" s="183">
        <f>ROUND(+AA948*$AB$947,3)</f>
        <v>28.193999999999999</v>
      </c>
      <c r="AC948" s="36">
        <v>937</v>
      </c>
      <c r="AD948" s="47" t="e">
        <f>VLOOKUP(B948,#REF!,3,FALSE)</f>
        <v>#REF!</v>
      </c>
      <c r="AE948" s="2" t="e">
        <f t="shared" ref="AE948:AE959" si="738">EXACT(D948,AD948)</f>
        <v>#REF!</v>
      </c>
    </row>
    <row r="949" spans="1:31" x14ac:dyDescent="0.2">
      <c r="A949" s="25">
        <v>67</v>
      </c>
      <c r="B949" s="38" t="s">
        <v>1653</v>
      </c>
      <c r="C949" s="72" t="s">
        <v>1654</v>
      </c>
      <c r="D949" s="28">
        <v>1165</v>
      </c>
      <c r="E949" s="69">
        <v>33055</v>
      </c>
      <c r="F949" s="42">
        <v>17398061</v>
      </c>
      <c r="G949" s="77">
        <v>10.835889999999999</v>
      </c>
      <c r="H949" s="42">
        <v>190399</v>
      </c>
      <c r="I949" s="77">
        <v>3</v>
      </c>
      <c r="J949" s="41">
        <f t="shared" si="729"/>
        <v>189095</v>
      </c>
      <c r="K949" s="42">
        <v>17993179</v>
      </c>
      <c r="L949" s="77">
        <v>10.70872</v>
      </c>
      <c r="M949" s="42">
        <v>214841</v>
      </c>
      <c r="N949" s="77">
        <v>3.0037500000000001</v>
      </c>
      <c r="O949" s="41">
        <f t="shared" si="730"/>
        <v>193329</v>
      </c>
      <c r="P949" s="42">
        <v>19010481</v>
      </c>
      <c r="Q949" s="77">
        <v>10.2951</v>
      </c>
      <c r="R949" s="42">
        <v>222544</v>
      </c>
      <c r="S949" s="77">
        <v>3.0037500000000001</v>
      </c>
      <c r="T949" s="41">
        <f t="shared" si="731"/>
        <v>196383</v>
      </c>
      <c r="U949" s="42">
        <f t="shared" si="732"/>
        <v>578807</v>
      </c>
      <c r="V949" s="43" t="s">
        <v>37</v>
      </c>
      <c r="W949" s="44">
        <f t="shared" si="733"/>
        <v>578807</v>
      </c>
      <c r="X949" s="45">
        <f t="shared" si="734"/>
        <v>5.0446056099554278E-2</v>
      </c>
      <c r="Y949" s="44">
        <f t="shared" si="735"/>
        <v>1165</v>
      </c>
      <c r="Z949" s="45">
        <f t="shared" si="736"/>
        <v>0.13312764255513657</v>
      </c>
      <c r="AA949" s="46">
        <f t="shared" si="737"/>
        <v>0.112457245941241</v>
      </c>
      <c r="AB949" s="183">
        <f t="shared" ref="AB949:AB958" si="739">ROUND(+AA949*$AB$947,3)</f>
        <v>11.246</v>
      </c>
      <c r="AC949" s="36">
        <v>938</v>
      </c>
      <c r="AD949" s="47" t="e">
        <f>VLOOKUP(B949,#REF!,3,FALSE)</f>
        <v>#REF!</v>
      </c>
      <c r="AE949" s="2" t="e">
        <f t="shared" si="738"/>
        <v>#REF!</v>
      </c>
    </row>
    <row r="950" spans="1:31" x14ac:dyDescent="0.2">
      <c r="A950" s="25">
        <v>67</v>
      </c>
      <c r="B950" s="38" t="s">
        <v>1655</v>
      </c>
      <c r="C950" s="72" t="s">
        <v>1656</v>
      </c>
      <c r="D950" s="28">
        <v>338</v>
      </c>
      <c r="E950" s="69">
        <v>33055</v>
      </c>
      <c r="F950" s="42">
        <v>4726110</v>
      </c>
      <c r="G950" s="77">
        <v>8.0012899999999991</v>
      </c>
      <c r="H950" s="42">
        <v>47982</v>
      </c>
      <c r="I950" s="77">
        <v>0</v>
      </c>
      <c r="J950" s="41">
        <f t="shared" si="729"/>
        <v>37815</v>
      </c>
      <c r="K950" s="42">
        <v>4843582</v>
      </c>
      <c r="L950" s="77">
        <v>7.7946400000000002</v>
      </c>
      <c r="M950" s="42">
        <v>67729</v>
      </c>
      <c r="N950" s="77">
        <v>0</v>
      </c>
      <c r="O950" s="41">
        <f t="shared" si="730"/>
        <v>37754</v>
      </c>
      <c r="P950" s="42">
        <v>5076152</v>
      </c>
      <c r="Q950" s="77">
        <v>12.285880000000001</v>
      </c>
      <c r="R950" s="42">
        <v>71177</v>
      </c>
      <c r="S950" s="77">
        <v>0</v>
      </c>
      <c r="T950" s="41">
        <f t="shared" si="731"/>
        <v>62365</v>
      </c>
      <c r="U950" s="42">
        <f t="shared" si="732"/>
        <v>137934</v>
      </c>
      <c r="V950" s="43" t="s">
        <v>37</v>
      </c>
      <c r="W950" s="44">
        <f t="shared" si="733"/>
        <v>137934</v>
      </c>
      <c r="X950" s="45">
        <f t="shared" si="734"/>
        <v>1.2021669230047183E-2</v>
      </c>
      <c r="Y950" s="44">
        <f t="shared" si="735"/>
        <v>338</v>
      </c>
      <c r="Z950" s="45">
        <f t="shared" si="736"/>
        <v>3.8624157239172667E-2</v>
      </c>
      <c r="AA950" s="46">
        <f t="shared" si="737"/>
        <v>3.1973535236891296E-2</v>
      </c>
      <c r="AB950" s="183">
        <f t="shared" si="739"/>
        <v>3.1970000000000001</v>
      </c>
      <c r="AC950" s="36">
        <v>939</v>
      </c>
      <c r="AD950" s="47" t="e">
        <f>VLOOKUP(B950,#REF!,3,FALSE)</f>
        <v>#REF!</v>
      </c>
      <c r="AE950" s="2" t="e">
        <f t="shared" si="738"/>
        <v>#REF!</v>
      </c>
    </row>
    <row r="951" spans="1:31" x14ac:dyDescent="0.2">
      <c r="A951" s="25">
        <v>67</v>
      </c>
      <c r="B951" s="38" t="s">
        <v>1657</v>
      </c>
      <c r="C951" s="72" t="s">
        <v>1658</v>
      </c>
      <c r="D951" s="28">
        <v>745</v>
      </c>
      <c r="E951" s="69">
        <v>33055</v>
      </c>
      <c r="F951" s="42">
        <v>8009327</v>
      </c>
      <c r="G951" s="77">
        <v>13.026759999999999</v>
      </c>
      <c r="H951" s="42">
        <v>337798</v>
      </c>
      <c r="I951" s="77">
        <v>0</v>
      </c>
      <c r="J951" s="41">
        <f t="shared" si="729"/>
        <v>104336</v>
      </c>
      <c r="K951" s="42">
        <v>8926338</v>
      </c>
      <c r="L951" s="77">
        <v>12.18723</v>
      </c>
      <c r="M951" s="42">
        <v>375983</v>
      </c>
      <c r="N951" s="77">
        <v>3.0028000000000001</v>
      </c>
      <c r="O951" s="41">
        <f t="shared" si="730"/>
        <v>109916</v>
      </c>
      <c r="P951" s="42">
        <v>9256422</v>
      </c>
      <c r="Q951" s="77">
        <v>13.450659999999999</v>
      </c>
      <c r="R951" s="42">
        <v>391209</v>
      </c>
      <c r="S951" s="77">
        <v>3.0037500000000001</v>
      </c>
      <c r="T951" s="41">
        <f t="shared" si="731"/>
        <v>125680</v>
      </c>
      <c r="U951" s="42">
        <f t="shared" si="732"/>
        <v>339932</v>
      </c>
      <c r="V951" s="43" t="s">
        <v>37</v>
      </c>
      <c r="W951" s="44">
        <f t="shared" si="733"/>
        <v>339932</v>
      </c>
      <c r="X951" s="45">
        <f t="shared" si="734"/>
        <v>2.9626850991839569E-2</v>
      </c>
      <c r="Y951" s="44">
        <f t="shared" si="735"/>
        <v>745</v>
      </c>
      <c r="Z951" s="45">
        <f t="shared" si="736"/>
        <v>8.5133127642555137E-2</v>
      </c>
      <c r="AA951" s="46">
        <f t="shared" si="737"/>
        <v>7.1256558479876247E-2</v>
      </c>
      <c r="AB951" s="183">
        <f t="shared" si="739"/>
        <v>7.1260000000000003</v>
      </c>
      <c r="AC951" s="36">
        <v>940</v>
      </c>
      <c r="AD951" s="47" t="e">
        <f>VLOOKUP(B951,#REF!,3,FALSE)</f>
        <v>#REF!</v>
      </c>
      <c r="AE951" s="2" t="e">
        <f t="shared" si="738"/>
        <v>#REF!</v>
      </c>
    </row>
    <row r="952" spans="1:31" x14ac:dyDescent="0.2">
      <c r="A952" s="25">
        <v>67</v>
      </c>
      <c r="B952" s="38" t="s">
        <v>1659</v>
      </c>
      <c r="C952" s="72" t="s">
        <v>1660</v>
      </c>
      <c r="D952" s="28">
        <v>233</v>
      </c>
      <c r="E952" s="69">
        <v>33055</v>
      </c>
      <c r="F952" s="42">
        <v>3231997</v>
      </c>
      <c r="G952" s="77">
        <v>8.8155999999999999</v>
      </c>
      <c r="H952" s="42">
        <v>254512</v>
      </c>
      <c r="I952" s="77">
        <v>3.0037500000000001</v>
      </c>
      <c r="J952" s="41">
        <f t="shared" si="729"/>
        <v>29256</v>
      </c>
      <c r="K952" s="42">
        <v>3249481</v>
      </c>
      <c r="L952" s="77">
        <v>10.36314</v>
      </c>
      <c r="M952" s="42">
        <v>276713</v>
      </c>
      <c r="N952" s="77">
        <v>3.0037500000000001</v>
      </c>
      <c r="O952" s="41">
        <f t="shared" si="730"/>
        <v>34506</v>
      </c>
      <c r="P952" s="42">
        <v>3411524</v>
      </c>
      <c r="Q952" s="77">
        <v>9.3800699999999999</v>
      </c>
      <c r="R952" s="42">
        <v>287920</v>
      </c>
      <c r="S952" s="77">
        <v>2.8896899999999999</v>
      </c>
      <c r="T952" s="41">
        <f t="shared" si="731"/>
        <v>32832</v>
      </c>
      <c r="U952" s="42">
        <f t="shared" si="732"/>
        <v>96594</v>
      </c>
      <c r="V952" s="43" t="s">
        <v>37</v>
      </c>
      <c r="W952" s="44">
        <f t="shared" si="733"/>
        <v>96594</v>
      </c>
      <c r="X952" s="45">
        <f t="shared" si="734"/>
        <v>8.4186721012018614E-3</v>
      </c>
      <c r="Y952" s="44">
        <f t="shared" si="735"/>
        <v>233</v>
      </c>
      <c r="Z952" s="45">
        <f t="shared" si="736"/>
        <v>2.662552851102731E-2</v>
      </c>
      <c r="AA952" s="46">
        <f t="shared" si="737"/>
        <v>2.2073814408570945E-2</v>
      </c>
      <c r="AB952" s="183">
        <f t="shared" si="739"/>
        <v>2.2069999999999999</v>
      </c>
      <c r="AC952" s="36">
        <v>941</v>
      </c>
      <c r="AD952" s="47" t="e">
        <f>VLOOKUP(B952,#REF!,3,FALSE)</f>
        <v>#REF!</v>
      </c>
      <c r="AE952" s="2" t="e">
        <f t="shared" si="738"/>
        <v>#REF!</v>
      </c>
    </row>
    <row r="953" spans="1:31" x14ac:dyDescent="0.2">
      <c r="A953" s="25">
        <v>67</v>
      </c>
      <c r="B953" s="38" t="s">
        <v>1661</v>
      </c>
      <c r="C953" s="72" t="s">
        <v>1662</v>
      </c>
      <c r="D953" s="49">
        <v>107</v>
      </c>
      <c r="E953" s="69">
        <v>33055</v>
      </c>
      <c r="F953" s="42">
        <v>1276081</v>
      </c>
      <c r="G953" s="77">
        <v>8.08413</v>
      </c>
      <c r="H953" s="42">
        <v>238259</v>
      </c>
      <c r="I953" s="77">
        <v>0</v>
      </c>
      <c r="J953" s="41">
        <f t="shared" si="729"/>
        <v>10316</v>
      </c>
      <c r="K953" s="42">
        <v>1314624</v>
      </c>
      <c r="L953" s="77">
        <v>8.08596</v>
      </c>
      <c r="M953" s="42">
        <v>252212</v>
      </c>
      <c r="N953" s="77">
        <v>0</v>
      </c>
      <c r="O953" s="41">
        <f t="shared" si="730"/>
        <v>10630</v>
      </c>
      <c r="P953" s="42">
        <v>1392043</v>
      </c>
      <c r="Q953" s="77">
        <v>8.1</v>
      </c>
      <c r="R953" s="42">
        <v>260971</v>
      </c>
      <c r="S953" s="77">
        <v>3.0003299999999999</v>
      </c>
      <c r="T953" s="41">
        <f t="shared" si="731"/>
        <v>12059</v>
      </c>
      <c r="U953" s="42">
        <f t="shared" si="732"/>
        <v>33005</v>
      </c>
      <c r="V953" s="43" t="s">
        <v>37</v>
      </c>
      <c r="W953" s="44">
        <f t="shared" si="733"/>
        <v>33005</v>
      </c>
      <c r="X953" s="45">
        <f t="shared" si="734"/>
        <v>2.8765583027948677E-3</v>
      </c>
      <c r="Y953" s="44">
        <f t="shared" si="735"/>
        <v>107</v>
      </c>
      <c r="Z953" s="45">
        <f t="shared" si="736"/>
        <v>1.2227174037252885E-2</v>
      </c>
      <c r="AA953" s="46">
        <f t="shared" si="737"/>
        <v>9.8895201036383797E-3</v>
      </c>
      <c r="AB953" s="183">
        <f t="shared" si="739"/>
        <v>0.98899999999999999</v>
      </c>
      <c r="AC953" s="36">
        <v>942</v>
      </c>
      <c r="AD953" s="47" t="e">
        <f>VLOOKUP(B953,#REF!,3,FALSE)</f>
        <v>#REF!</v>
      </c>
      <c r="AE953" s="2" t="e">
        <f t="shared" si="738"/>
        <v>#REF!</v>
      </c>
    </row>
    <row r="954" spans="1:31" x14ac:dyDescent="0.2">
      <c r="A954" s="25">
        <v>67</v>
      </c>
      <c r="B954" s="38" t="s">
        <v>1663</v>
      </c>
      <c r="C954" s="72" t="s">
        <v>1664</v>
      </c>
      <c r="D954" s="28">
        <v>199</v>
      </c>
      <c r="E954" s="69">
        <v>33055</v>
      </c>
      <c r="F954" s="42">
        <v>2257007</v>
      </c>
      <c r="G954" s="77">
        <v>10.335699999999999</v>
      </c>
      <c r="H954" s="42">
        <v>13979</v>
      </c>
      <c r="I954" s="77">
        <v>3.0037500000000001</v>
      </c>
      <c r="J954" s="41">
        <f t="shared" si="729"/>
        <v>23370</v>
      </c>
      <c r="K954" s="42">
        <v>2194050</v>
      </c>
      <c r="L954" s="77">
        <v>10.356999999999999</v>
      </c>
      <c r="M954" s="42">
        <v>18896</v>
      </c>
      <c r="N954" s="77">
        <v>3.0037500000000001</v>
      </c>
      <c r="O954" s="41">
        <f t="shared" si="730"/>
        <v>22781</v>
      </c>
      <c r="P954" s="42">
        <v>2277802</v>
      </c>
      <c r="Q954" s="77">
        <v>10.054080000000001</v>
      </c>
      <c r="R954" s="42">
        <v>19661</v>
      </c>
      <c r="S954" s="77">
        <v>3.0037500000000001</v>
      </c>
      <c r="T954" s="41">
        <f t="shared" si="731"/>
        <v>22960</v>
      </c>
      <c r="U954" s="42">
        <f t="shared" si="732"/>
        <v>69111</v>
      </c>
      <c r="V954" s="43" t="s">
        <v>37</v>
      </c>
      <c r="W954" s="44">
        <f t="shared" si="733"/>
        <v>69111</v>
      </c>
      <c r="X954" s="45">
        <f t="shared" si="734"/>
        <v>6.023384967867175E-3</v>
      </c>
      <c r="Y954" s="44">
        <f t="shared" si="735"/>
        <v>199</v>
      </c>
      <c r="Z954" s="45">
        <f t="shared" si="736"/>
        <v>2.274025825619929E-2</v>
      </c>
      <c r="AA954" s="46">
        <f t="shared" si="737"/>
        <v>1.8561039934116258E-2</v>
      </c>
      <c r="AB954" s="183">
        <f t="shared" si="739"/>
        <v>1.8560000000000001</v>
      </c>
      <c r="AC954" s="36">
        <v>943</v>
      </c>
      <c r="AD954" s="47" t="e">
        <f>VLOOKUP(B954,#REF!,3,FALSE)</f>
        <v>#REF!</v>
      </c>
      <c r="AE954" s="2" t="e">
        <f t="shared" si="738"/>
        <v>#REF!</v>
      </c>
    </row>
    <row r="955" spans="1:31" x14ac:dyDescent="0.2">
      <c r="A955" s="25">
        <v>67</v>
      </c>
      <c r="B955" s="38" t="s">
        <v>1665</v>
      </c>
      <c r="C955" s="72" t="s">
        <v>1666</v>
      </c>
      <c r="D955" s="28">
        <v>45</v>
      </c>
      <c r="E955" s="69">
        <v>33055</v>
      </c>
      <c r="F955" s="42">
        <v>578221</v>
      </c>
      <c r="G955" s="77">
        <v>10.433020000000001</v>
      </c>
      <c r="H955" s="42">
        <v>21985</v>
      </c>
      <c r="I955" s="77">
        <v>2.8655900000000001</v>
      </c>
      <c r="J955" s="41">
        <f t="shared" si="729"/>
        <v>6096</v>
      </c>
      <c r="K955" s="42">
        <v>790726</v>
      </c>
      <c r="L955" s="77">
        <v>8.0976199999999992</v>
      </c>
      <c r="M955" s="42">
        <v>28833</v>
      </c>
      <c r="N955" s="77">
        <v>3.0037500000000001</v>
      </c>
      <c r="O955" s="41">
        <f t="shared" si="730"/>
        <v>6490</v>
      </c>
      <c r="P955" s="42">
        <v>829788</v>
      </c>
      <c r="Q955" s="77">
        <v>8.0972500000000007</v>
      </c>
      <c r="R955" s="42">
        <v>30001</v>
      </c>
      <c r="S955" s="77">
        <v>3.0037500000000001</v>
      </c>
      <c r="T955" s="41">
        <f t="shared" si="731"/>
        <v>6809</v>
      </c>
      <c r="U955" s="42">
        <f t="shared" si="732"/>
        <v>19395</v>
      </c>
      <c r="V955" s="43" t="s">
        <v>37</v>
      </c>
      <c r="W955" s="44">
        <f t="shared" si="733"/>
        <v>19395</v>
      </c>
      <c r="X955" s="45">
        <f t="shared" si="734"/>
        <v>1.6903756486201017E-3</v>
      </c>
      <c r="Y955" s="44">
        <f t="shared" si="735"/>
        <v>45</v>
      </c>
      <c r="Z955" s="45">
        <f t="shared" si="736"/>
        <v>5.1422694549194377E-3</v>
      </c>
      <c r="AA955" s="46">
        <f t="shared" si="737"/>
        <v>4.2792960033446042E-3</v>
      </c>
      <c r="AB955" s="183">
        <f t="shared" si="739"/>
        <v>0.42799999999999999</v>
      </c>
      <c r="AC955" s="36">
        <v>944</v>
      </c>
      <c r="AD955" s="47" t="e">
        <f>VLOOKUP(B955,#REF!,3,FALSE)</f>
        <v>#REF!</v>
      </c>
      <c r="AE955" s="2" t="e">
        <f t="shared" si="738"/>
        <v>#REF!</v>
      </c>
    </row>
    <row r="956" spans="1:31" x14ac:dyDescent="0.2">
      <c r="A956" s="25">
        <v>67</v>
      </c>
      <c r="B956" s="38" t="s">
        <v>1667</v>
      </c>
      <c r="C956" s="72" t="s">
        <v>1668</v>
      </c>
      <c r="D956" s="28">
        <v>184</v>
      </c>
      <c r="E956" s="69">
        <v>33055</v>
      </c>
      <c r="F956" s="42">
        <v>1905152</v>
      </c>
      <c r="G956" s="77">
        <v>8.3829200000000004</v>
      </c>
      <c r="H956" s="42">
        <v>85885</v>
      </c>
      <c r="I956" s="77">
        <v>3.0037500000000001</v>
      </c>
      <c r="J956" s="41">
        <f t="shared" si="729"/>
        <v>16229</v>
      </c>
      <c r="K956" s="42">
        <v>1921130</v>
      </c>
      <c r="L956" s="77">
        <v>8.06921</v>
      </c>
      <c r="M956" s="42">
        <v>93253</v>
      </c>
      <c r="N956" s="77">
        <v>3.0037500000000001</v>
      </c>
      <c r="O956" s="41">
        <f t="shared" si="730"/>
        <v>15782</v>
      </c>
      <c r="P956" s="42">
        <v>2012435</v>
      </c>
      <c r="Q956" s="77">
        <v>8.0698299999999996</v>
      </c>
      <c r="R956" s="42">
        <v>96964</v>
      </c>
      <c r="S956" s="77">
        <v>3.0037500000000001</v>
      </c>
      <c r="T956" s="41">
        <f t="shared" si="731"/>
        <v>16531</v>
      </c>
      <c r="U956" s="42">
        <f t="shared" si="732"/>
        <v>48542</v>
      </c>
      <c r="V956" s="43" t="s">
        <v>37</v>
      </c>
      <c r="W956" s="44">
        <f t="shared" si="733"/>
        <v>48542</v>
      </c>
      <c r="X956" s="45">
        <f t="shared" si="734"/>
        <v>4.2306890814806384E-3</v>
      </c>
      <c r="Y956" s="44">
        <f t="shared" si="735"/>
        <v>184</v>
      </c>
      <c r="Z956" s="45">
        <f t="shared" si="736"/>
        <v>2.1026168437892814E-2</v>
      </c>
      <c r="AA956" s="46">
        <f t="shared" si="737"/>
        <v>1.6827298598789769E-2</v>
      </c>
      <c r="AB956" s="183">
        <f t="shared" si="739"/>
        <v>1.6830000000000001</v>
      </c>
      <c r="AC956" s="36">
        <v>945</v>
      </c>
      <c r="AD956" s="47" t="e">
        <f>VLOOKUP(B956,#REF!,3,FALSE)</f>
        <v>#REF!</v>
      </c>
      <c r="AE956" s="2" t="e">
        <f t="shared" si="738"/>
        <v>#REF!</v>
      </c>
    </row>
    <row r="957" spans="1:31" x14ac:dyDescent="0.2">
      <c r="A957" s="25">
        <v>67</v>
      </c>
      <c r="B957" s="38" t="s">
        <v>1669</v>
      </c>
      <c r="C957" s="72" t="s">
        <v>1670</v>
      </c>
      <c r="D957" s="28">
        <v>72</v>
      </c>
      <c r="E957" s="69">
        <v>33055</v>
      </c>
      <c r="F957" s="42">
        <v>879808</v>
      </c>
      <c r="G957" s="77">
        <v>5.1147499999999999</v>
      </c>
      <c r="H957" s="42">
        <v>0</v>
      </c>
      <c r="I957" s="77">
        <v>0</v>
      </c>
      <c r="J957" s="41">
        <f t="shared" si="729"/>
        <v>4500</v>
      </c>
      <c r="K957" s="42">
        <v>920393</v>
      </c>
      <c r="L957" s="77">
        <v>4.8892199999999999</v>
      </c>
      <c r="M957" s="42">
        <v>0</v>
      </c>
      <c r="N957" s="77">
        <v>0</v>
      </c>
      <c r="O957" s="41">
        <f t="shared" si="730"/>
        <v>4500</v>
      </c>
      <c r="P957" s="42">
        <v>968114</v>
      </c>
      <c r="Q957" s="77">
        <v>5.9094300000000004</v>
      </c>
      <c r="R957" s="42">
        <v>0</v>
      </c>
      <c r="S957" s="77">
        <v>0</v>
      </c>
      <c r="T957" s="41">
        <f t="shared" si="731"/>
        <v>5721</v>
      </c>
      <c r="U957" s="42">
        <f t="shared" si="732"/>
        <v>14721</v>
      </c>
      <c r="V957" s="43" t="s">
        <v>37</v>
      </c>
      <c r="W957" s="44">
        <f t="shared" si="733"/>
        <v>14721</v>
      </c>
      <c r="X957" s="45">
        <f t="shared" si="734"/>
        <v>1.2830121125721329E-3</v>
      </c>
      <c r="Y957" s="44">
        <f t="shared" si="735"/>
        <v>72</v>
      </c>
      <c r="Z957" s="45">
        <f t="shared" si="736"/>
        <v>8.2276311278711E-3</v>
      </c>
      <c r="AA957" s="46">
        <f t="shared" si="737"/>
        <v>6.4914763740463576E-3</v>
      </c>
      <c r="AB957" s="183">
        <f t="shared" si="739"/>
        <v>0.64900000000000002</v>
      </c>
      <c r="AC957" s="36">
        <v>946</v>
      </c>
      <c r="AD957" s="47" t="e">
        <f>VLOOKUP(B957,#REF!,3,FALSE)</f>
        <v>#REF!</v>
      </c>
      <c r="AE957" s="2" t="e">
        <f t="shared" si="738"/>
        <v>#REF!</v>
      </c>
    </row>
    <row r="958" spans="1:31" x14ac:dyDescent="0.2">
      <c r="A958" s="25">
        <v>67</v>
      </c>
      <c r="B958" s="38" t="s">
        <v>1671</v>
      </c>
      <c r="C958" s="39" t="s">
        <v>51</v>
      </c>
      <c r="D958" s="28">
        <v>2757</v>
      </c>
      <c r="E958" s="69">
        <v>33055</v>
      </c>
      <c r="F958" s="30"/>
      <c r="G958" s="77"/>
      <c r="H958" s="42"/>
      <c r="I958" s="77"/>
      <c r="J958" s="42">
        <v>2597153</v>
      </c>
      <c r="K958" s="42"/>
      <c r="L958" s="77"/>
      <c r="M958" s="42"/>
      <c r="N958" s="77"/>
      <c r="O958" s="42">
        <v>2761039</v>
      </c>
      <c r="P958" s="42"/>
      <c r="Q958" s="77"/>
      <c r="R958" s="42"/>
      <c r="S958" s="77"/>
      <c r="T958" s="42">
        <v>3268368</v>
      </c>
      <c r="U958" s="42">
        <f t="shared" si="732"/>
        <v>8626560</v>
      </c>
      <c r="V958" s="43" t="s">
        <v>37</v>
      </c>
      <c r="W958" s="44">
        <f t="shared" si="733"/>
        <v>8626560</v>
      </c>
      <c r="X958" s="45">
        <f t="shared" si="734"/>
        <v>0.75184980434958626</v>
      </c>
      <c r="Y958" s="44">
        <f t="shared" si="735"/>
        <v>2757</v>
      </c>
      <c r="Z958" s="45">
        <f t="shared" si="736"/>
        <v>0.31504970860473086</v>
      </c>
      <c r="AA958" s="46">
        <f t="shared" si="737"/>
        <v>0.42424973254094472</v>
      </c>
      <c r="AB958" s="183">
        <f t="shared" si="739"/>
        <v>42.424999999999997</v>
      </c>
      <c r="AC958" s="36">
        <v>947</v>
      </c>
      <c r="AD958" s="47" t="e">
        <f>VLOOKUP(B958,#REF!,3,FALSE)</f>
        <v>#REF!</v>
      </c>
      <c r="AE958" s="2" t="e">
        <f t="shared" si="738"/>
        <v>#REF!</v>
      </c>
    </row>
    <row r="959" spans="1:31" x14ac:dyDescent="0.2">
      <c r="A959" s="25">
        <v>67</v>
      </c>
      <c r="B959" s="51" t="s">
        <v>1672</v>
      </c>
      <c r="C959" s="52" t="s">
        <v>1673</v>
      </c>
      <c r="D959" s="71">
        <f>SUBTOTAL(9,D948:D958)</f>
        <v>8751</v>
      </c>
      <c r="E959" s="69"/>
      <c r="F959" s="55"/>
      <c r="G959" s="56"/>
      <c r="H959" s="55"/>
      <c r="I959" s="56"/>
      <c r="J959" s="57">
        <f>SUBTOTAL(9,J948:J958)</f>
        <v>3484945</v>
      </c>
      <c r="K959" s="58"/>
      <c r="L959" s="59"/>
      <c r="M959" s="58"/>
      <c r="N959" s="59"/>
      <c r="O959" s="57">
        <f>SUBTOTAL(9,O948:O958)</f>
        <v>3678673</v>
      </c>
      <c r="P959" s="57"/>
      <c r="Q959" s="60"/>
      <c r="R959" s="57"/>
      <c r="S959" s="60"/>
      <c r="T959" s="57">
        <f>SUBTOTAL(9,T948:T958)</f>
        <v>4310163</v>
      </c>
      <c r="U959" s="57">
        <f>SUBTOTAL(9,U948:U958)</f>
        <v>11473781</v>
      </c>
      <c r="V959" s="43"/>
      <c r="W959" s="61">
        <f t="shared" ref="W959:AB959" si="740">SUBTOTAL(9,W948:W958)</f>
        <v>11473781</v>
      </c>
      <c r="X959" s="62">
        <f t="shared" si="740"/>
        <v>1</v>
      </c>
      <c r="Y959" s="61">
        <f t="shared" si="740"/>
        <v>8751</v>
      </c>
      <c r="Z959" s="62">
        <f t="shared" si="740"/>
        <v>1</v>
      </c>
      <c r="AA959" s="63">
        <f t="shared" si="740"/>
        <v>1</v>
      </c>
      <c r="AB959" s="64">
        <f t="shared" si="740"/>
        <v>100</v>
      </c>
      <c r="AC959" s="36">
        <v>948</v>
      </c>
      <c r="AD959" s="47" t="e">
        <f>VLOOKUP(B959,#REF!,3,FALSE)</f>
        <v>#REF!</v>
      </c>
      <c r="AE959" s="2" t="e">
        <f t="shared" si="738"/>
        <v>#REF!</v>
      </c>
    </row>
    <row r="960" spans="1:31" ht="13.5" thickBot="1" x14ac:dyDescent="0.25">
      <c r="A960" s="25">
        <v>67</v>
      </c>
      <c r="B960" s="51"/>
      <c r="C960" s="52"/>
      <c r="D960" s="53" t="s">
        <v>54</v>
      </c>
      <c r="E960" s="54">
        <f>COUNTIF(E948:E958,"&gt;0.0")</f>
        <v>11</v>
      </c>
      <c r="F960" s="55"/>
      <c r="G960" s="56"/>
      <c r="H960" s="55"/>
      <c r="I960" s="56"/>
      <c r="J960" s="57"/>
      <c r="K960" s="58"/>
      <c r="L960" s="59"/>
      <c r="M960" s="58"/>
      <c r="N960" s="59"/>
      <c r="O960" s="57"/>
      <c r="P960" s="57"/>
      <c r="Q960" s="60"/>
      <c r="R960" s="57"/>
      <c r="S960" s="60"/>
      <c r="T960" s="57"/>
      <c r="U960" s="42"/>
      <c r="V960" s="43"/>
      <c r="W960" s="44"/>
      <c r="X960" s="45"/>
      <c r="Y960" s="44"/>
      <c r="Z960" s="45"/>
      <c r="AA960" s="46"/>
      <c r="AB960" s="183"/>
      <c r="AC960" s="36">
        <v>949</v>
      </c>
      <c r="AD960" s="47"/>
    </row>
    <row r="961" spans="1:31" ht="15.75" thickBot="1" x14ac:dyDescent="0.3">
      <c r="A961" s="25">
        <v>68</v>
      </c>
      <c r="B961" s="78" t="s">
        <v>1674</v>
      </c>
      <c r="C961" s="72"/>
      <c r="D961" s="28"/>
      <c r="E961" s="69"/>
      <c r="F961" s="42"/>
      <c r="G961" s="77"/>
      <c r="H961" s="42"/>
      <c r="I961" s="77"/>
      <c r="J961" s="42"/>
      <c r="K961" s="42"/>
      <c r="L961" s="77"/>
      <c r="M961" s="42"/>
      <c r="N961" s="77"/>
      <c r="O961" s="42"/>
      <c r="P961" s="42"/>
      <c r="Q961" s="77"/>
      <c r="R961" s="42"/>
      <c r="S961" s="77"/>
      <c r="T961" s="42"/>
      <c r="U961" s="42"/>
      <c r="V961" s="43"/>
      <c r="W961" s="33"/>
      <c r="X961" s="34"/>
      <c r="Y961" s="33"/>
      <c r="Z961" s="34"/>
      <c r="AA961" s="35"/>
      <c r="AB961" s="184">
        <v>100</v>
      </c>
      <c r="AC961" s="36">
        <v>950</v>
      </c>
      <c r="AD961" s="47"/>
    </row>
    <row r="962" spans="1:31" x14ac:dyDescent="0.2">
      <c r="A962" s="25">
        <v>68</v>
      </c>
      <c r="B962" s="38" t="s">
        <v>1675</v>
      </c>
      <c r="C962" s="72" t="s">
        <v>1676</v>
      </c>
      <c r="D962" s="49">
        <v>3721</v>
      </c>
      <c r="E962" s="69">
        <v>37987</v>
      </c>
      <c r="F962" s="42">
        <v>42232429</v>
      </c>
      <c r="G962" s="77">
        <v>14.160360000000001</v>
      </c>
      <c r="H962" s="42">
        <v>313967</v>
      </c>
      <c r="I962" s="77">
        <v>3</v>
      </c>
      <c r="J962" s="41">
        <f>ROUND((+F962*G962+H962*I962)/1000,0)</f>
        <v>598968</v>
      </c>
      <c r="K962" s="42">
        <v>44023686</v>
      </c>
      <c r="L962" s="77">
        <v>13.84042</v>
      </c>
      <c r="M962" s="42">
        <v>334757</v>
      </c>
      <c r="N962" s="77">
        <v>3</v>
      </c>
      <c r="O962" s="41">
        <f>ROUND((+K962*L962+M962*N962)/1000,0)</f>
        <v>610311</v>
      </c>
      <c r="P962" s="42">
        <v>44610454</v>
      </c>
      <c r="Q962" s="77">
        <v>13.72729</v>
      </c>
      <c r="R962" s="42">
        <v>363143</v>
      </c>
      <c r="S962" s="77">
        <v>2.9988199999999998</v>
      </c>
      <c r="T962" s="41">
        <f>ROUND((+P962*Q962+R962*S962)/1000,0)</f>
        <v>613470</v>
      </c>
      <c r="U962" s="42">
        <f t="shared" ref="U962:U967" si="741">ROUND(+T962+O962+J962,0)</f>
        <v>1822749</v>
      </c>
      <c r="V962" s="43" t="s">
        <v>37</v>
      </c>
      <c r="W962" s="44">
        <f t="shared" ref="W962:W967" si="742">IF(V962="yes",U962,"")</f>
        <v>1822749</v>
      </c>
      <c r="X962" s="45">
        <f t="shared" ref="X962:X967" si="743">IF(V962="yes",W962/W$968,0)</f>
        <v>0.27550257425574964</v>
      </c>
      <c r="Y962" s="44">
        <f t="shared" ref="Y962:Y967" si="744">IF(V962="yes",D962,"")</f>
        <v>3721</v>
      </c>
      <c r="Z962" s="45">
        <f t="shared" ref="Z962:Z967" si="745">IF(V962="yes",Y962/Y$968,0)</f>
        <v>0.49115628299894404</v>
      </c>
      <c r="AA962" s="46">
        <f t="shared" ref="AA962:AA967" si="746">(X962*0.25+Z962*0.75)</f>
        <v>0.43724285581314548</v>
      </c>
      <c r="AB962" s="183">
        <f>ROUND(+AA962*$AB$961,2)</f>
        <v>43.72</v>
      </c>
      <c r="AC962" s="36">
        <v>951</v>
      </c>
      <c r="AD962" s="47" t="e">
        <f>VLOOKUP(B962,#REF!,3,FALSE)</f>
        <v>#REF!</v>
      </c>
      <c r="AE962" s="2" t="e">
        <f t="shared" ref="AE962:AE968" si="747">EXACT(D962,AD962)</f>
        <v>#REF!</v>
      </c>
    </row>
    <row r="963" spans="1:31" x14ac:dyDescent="0.2">
      <c r="A963" s="25">
        <v>68</v>
      </c>
      <c r="B963" s="38" t="s">
        <v>1677</v>
      </c>
      <c r="C963" s="73" t="s">
        <v>1540</v>
      </c>
      <c r="D963" s="28">
        <v>0</v>
      </c>
      <c r="E963" s="69">
        <v>37987</v>
      </c>
      <c r="F963" s="42">
        <v>0</v>
      </c>
      <c r="G963" s="77">
        <v>11.419779999999999</v>
      </c>
      <c r="H963" s="42">
        <v>0</v>
      </c>
      <c r="I963" s="77">
        <v>3.0037500000000001</v>
      </c>
      <c r="J963" s="41">
        <f>ROUND((+F963*G963+H963*I963)/1000,0)</f>
        <v>0</v>
      </c>
      <c r="K963" s="42">
        <v>0</v>
      </c>
      <c r="L963" s="77">
        <v>13.179410000000001</v>
      </c>
      <c r="M963" s="42">
        <v>0</v>
      </c>
      <c r="N963" s="77">
        <v>2.99919</v>
      </c>
      <c r="O963" s="41">
        <f>ROUND((+K963*L963+M963*N963)/1000,0)</f>
        <v>0</v>
      </c>
      <c r="P963" s="42">
        <v>0</v>
      </c>
      <c r="Q963" s="77">
        <v>13.15912</v>
      </c>
      <c r="R963" s="42">
        <v>0</v>
      </c>
      <c r="S963" s="77">
        <v>3.0025300000000001</v>
      </c>
      <c r="T963" s="41">
        <f>ROUND((+P963*Q963+R963*S963)/1000,0)</f>
        <v>0</v>
      </c>
      <c r="U963" s="42">
        <f t="shared" si="741"/>
        <v>0</v>
      </c>
      <c r="V963" s="43" t="s">
        <v>37</v>
      </c>
      <c r="W963" s="44">
        <f t="shared" si="742"/>
        <v>0</v>
      </c>
      <c r="X963" s="45">
        <f t="shared" si="743"/>
        <v>0</v>
      </c>
      <c r="Y963" s="44">
        <f t="shared" si="744"/>
        <v>0</v>
      </c>
      <c r="Z963" s="45">
        <f t="shared" si="745"/>
        <v>0</v>
      </c>
      <c r="AA963" s="46">
        <f t="shared" si="746"/>
        <v>0</v>
      </c>
      <c r="AB963" s="183">
        <f t="shared" ref="AB963:AB967" si="748">ROUND(+AA963*$AB$961,2)</f>
        <v>0</v>
      </c>
      <c r="AC963" s="36">
        <v>952</v>
      </c>
      <c r="AD963" s="47" t="e">
        <f>VLOOKUP(B963,#REF!,3,FALSE)</f>
        <v>#REF!</v>
      </c>
      <c r="AE963" s="2" t="e">
        <f t="shared" si="747"/>
        <v>#REF!</v>
      </c>
    </row>
    <row r="964" spans="1:31" x14ac:dyDescent="0.2">
      <c r="A964" s="25">
        <v>68</v>
      </c>
      <c r="B964" s="38" t="s">
        <v>1678</v>
      </c>
      <c r="C964" s="72" t="s">
        <v>1679</v>
      </c>
      <c r="D964" s="28">
        <v>472</v>
      </c>
      <c r="E964" s="69">
        <v>37987</v>
      </c>
      <c r="F964" s="42">
        <v>3914645</v>
      </c>
      <c r="G964" s="77">
        <v>12.714980000000001</v>
      </c>
      <c r="H964" s="42">
        <v>51181</v>
      </c>
      <c r="I964" s="77">
        <v>0</v>
      </c>
      <c r="J964" s="41">
        <f>ROUND((+F964*G964+H964*I964)/1000,0)</f>
        <v>49775</v>
      </c>
      <c r="K964" s="42">
        <v>4091955</v>
      </c>
      <c r="L964" s="77">
        <v>11.070209999999999</v>
      </c>
      <c r="M964" s="42">
        <v>50790</v>
      </c>
      <c r="N964" s="77">
        <v>0</v>
      </c>
      <c r="O964" s="41">
        <f>ROUND((+K964*L964+M964*N964)/1000,0)</f>
        <v>45299</v>
      </c>
      <c r="P964" s="42">
        <v>4314784</v>
      </c>
      <c r="Q964" s="77">
        <v>10.484120000000001</v>
      </c>
      <c r="R964" s="42">
        <v>52578</v>
      </c>
      <c r="S964" s="77">
        <v>0</v>
      </c>
      <c r="T964" s="41">
        <f>ROUND((+P964*Q964+R964*S964)/1000,0)</f>
        <v>45237</v>
      </c>
      <c r="U964" s="42">
        <f t="shared" si="741"/>
        <v>140311</v>
      </c>
      <c r="V964" s="43" t="s">
        <v>37</v>
      </c>
      <c r="W964" s="44">
        <f t="shared" si="742"/>
        <v>140311</v>
      </c>
      <c r="X964" s="45">
        <f t="shared" si="743"/>
        <v>2.1207550626223627E-2</v>
      </c>
      <c r="Y964" s="44">
        <f t="shared" si="744"/>
        <v>472</v>
      </c>
      <c r="Z964" s="45">
        <f t="shared" si="745"/>
        <v>6.2302006335797251E-2</v>
      </c>
      <c r="AA964" s="46">
        <f t="shared" si="746"/>
        <v>5.2028392408403845E-2</v>
      </c>
      <c r="AB964" s="183">
        <f t="shared" si="748"/>
        <v>5.2</v>
      </c>
      <c r="AC964" s="36">
        <v>953</v>
      </c>
      <c r="AD964" s="47" t="e">
        <f>VLOOKUP(B964,#REF!,3,FALSE)</f>
        <v>#REF!</v>
      </c>
      <c r="AE964" s="2" t="e">
        <f t="shared" si="747"/>
        <v>#REF!</v>
      </c>
    </row>
    <row r="965" spans="1:31" x14ac:dyDescent="0.2">
      <c r="A965" s="25">
        <v>68</v>
      </c>
      <c r="B965" s="38" t="s">
        <v>1680</v>
      </c>
      <c r="C965" s="72" t="s">
        <v>1681</v>
      </c>
      <c r="D965" s="28">
        <v>110</v>
      </c>
      <c r="E965" s="69">
        <v>37987</v>
      </c>
      <c r="F965" s="42">
        <v>1344393</v>
      </c>
      <c r="G965" s="77">
        <v>10.212479999999999</v>
      </c>
      <c r="H965" s="42">
        <v>140654</v>
      </c>
      <c r="I965" s="77">
        <v>2.8438599999999998</v>
      </c>
      <c r="J965" s="41">
        <f>ROUND((+F965*G965+H965*I965)/1000,0)</f>
        <v>14130</v>
      </c>
      <c r="K965" s="42">
        <v>1407007</v>
      </c>
      <c r="L965" s="77">
        <v>10.03318</v>
      </c>
      <c r="M965" s="42">
        <v>140845</v>
      </c>
      <c r="N965" s="77">
        <v>2.9820099999999998</v>
      </c>
      <c r="O965" s="41">
        <f>ROUND((+K965*L965+M965*N965)/1000,0)</f>
        <v>14537</v>
      </c>
      <c r="P965" s="42">
        <v>1513805</v>
      </c>
      <c r="Q965" s="77">
        <v>9.8175299999999996</v>
      </c>
      <c r="R965" s="42">
        <v>146235</v>
      </c>
      <c r="S965" s="77">
        <v>3.0037500000000001</v>
      </c>
      <c r="T965" s="41">
        <f>ROUND((+P965*Q965+R965*S965)/1000,0)</f>
        <v>15301</v>
      </c>
      <c r="U965" s="42">
        <f t="shared" si="741"/>
        <v>43968</v>
      </c>
      <c r="V965" s="43" t="s">
        <v>37</v>
      </c>
      <c r="W965" s="44">
        <f t="shared" si="742"/>
        <v>43968</v>
      </c>
      <c r="X965" s="45">
        <f t="shared" si="743"/>
        <v>6.645619986557009E-3</v>
      </c>
      <c r="Y965" s="44">
        <f t="shared" si="744"/>
        <v>110</v>
      </c>
      <c r="Z965" s="45">
        <f t="shared" si="745"/>
        <v>1.4519535374868005E-2</v>
      </c>
      <c r="AA965" s="46">
        <f t="shared" si="746"/>
        <v>1.2551056527790256E-2</v>
      </c>
      <c r="AB965" s="183">
        <f t="shared" si="748"/>
        <v>1.26</v>
      </c>
      <c r="AC965" s="36">
        <v>954</v>
      </c>
      <c r="AD965" s="47" t="e">
        <f>VLOOKUP(B965,#REF!,3,FALSE)</f>
        <v>#REF!</v>
      </c>
      <c r="AE965" s="2" t="e">
        <f t="shared" si="747"/>
        <v>#REF!</v>
      </c>
    </row>
    <row r="966" spans="1:31" x14ac:dyDescent="0.2">
      <c r="A966" s="25">
        <v>68</v>
      </c>
      <c r="B966" s="38" t="s">
        <v>1682</v>
      </c>
      <c r="C966" s="99" t="s">
        <v>1683</v>
      </c>
      <c r="D966" s="28">
        <v>1</v>
      </c>
      <c r="E966" s="69">
        <v>40725</v>
      </c>
      <c r="F966" s="30">
        <v>0</v>
      </c>
      <c r="G966" s="74">
        <v>12.625439999999999</v>
      </c>
      <c r="H966" s="30">
        <v>0</v>
      </c>
      <c r="I966" s="74">
        <v>3.0037500000000001</v>
      </c>
      <c r="J966" s="41">
        <f>ROUND((+F966*G966+H966*I966)/1000,0)</f>
        <v>0</v>
      </c>
      <c r="K966" s="30">
        <v>0</v>
      </c>
      <c r="L966" s="74">
        <v>12.435420000000001</v>
      </c>
      <c r="M966" s="30">
        <v>0</v>
      </c>
      <c r="N966" s="31">
        <v>3.0033500000000002</v>
      </c>
      <c r="O966" s="41">
        <f>ROUND((+K966*L966+M966*N966)/1000,0)</f>
        <v>0</v>
      </c>
      <c r="P966" s="30">
        <v>0</v>
      </c>
      <c r="Q966" s="31">
        <v>12.018890000000001</v>
      </c>
      <c r="R966" s="30">
        <v>0</v>
      </c>
      <c r="S966" s="31">
        <v>3.0013700000000001</v>
      </c>
      <c r="T966" s="41">
        <f>ROUND((+P966*Q966+R966*S966)/1000,0)</f>
        <v>0</v>
      </c>
      <c r="U966" s="42">
        <f t="shared" si="741"/>
        <v>0</v>
      </c>
      <c r="V966" s="43" t="s">
        <v>154</v>
      </c>
      <c r="W966" s="44" t="str">
        <f t="shared" si="742"/>
        <v/>
      </c>
      <c r="X966" s="45">
        <f t="shared" si="743"/>
        <v>0</v>
      </c>
      <c r="Y966" s="44" t="str">
        <f t="shared" si="744"/>
        <v/>
      </c>
      <c r="Z966" s="45">
        <f t="shared" si="745"/>
        <v>0</v>
      </c>
      <c r="AA966" s="46">
        <f t="shared" si="746"/>
        <v>0</v>
      </c>
      <c r="AB966" s="183">
        <f t="shared" si="748"/>
        <v>0</v>
      </c>
      <c r="AC966" s="36">
        <v>955</v>
      </c>
      <c r="AD966" s="47"/>
    </row>
    <row r="967" spans="1:31" x14ac:dyDescent="0.2">
      <c r="A967" s="25">
        <v>68</v>
      </c>
      <c r="B967" s="38" t="s">
        <v>1684</v>
      </c>
      <c r="C967" s="39" t="s">
        <v>51</v>
      </c>
      <c r="D967" s="28">
        <v>3273</v>
      </c>
      <c r="E967" s="69">
        <v>37987</v>
      </c>
      <c r="F967" s="30"/>
      <c r="G967" s="77"/>
      <c r="H967" s="42"/>
      <c r="I967" s="77"/>
      <c r="J967" s="42">
        <v>1440377</v>
      </c>
      <c r="K967" s="42"/>
      <c r="L967" s="77"/>
      <c r="M967" s="42"/>
      <c r="N967" s="77"/>
      <c r="O967" s="42">
        <v>1394293</v>
      </c>
      <c r="P967" s="42"/>
      <c r="Q967" s="77"/>
      <c r="R967" s="42"/>
      <c r="S967" s="77"/>
      <c r="T967" s="42">
        <v>1774389</v>
      </c>
      <c r="U967" s="42">
        <f t="shared" si="741"/>
        <v>4609059</v>
      </c>
      <c r="V967" s="43" t="s">
        <v>37</v>
      </c>
      <c r="W967" s="44">
        <f t="shared" si="742"/>
        <v>4609059</v>
      </c>
      <c r="X967" s="45">
        <f t="shared" si="743"/>
        <v>0.69664425513146966</v>
      </c>
      <c r="Y967" s="44">
        <f t="shared" si="744"/>
        <v>3273</v>
      </c>
      <c r="Z967" s="45">
        <f t="shared" si="745"/>
        <v>0.43202217529039072</v>
      </c>
      <c r="AA967" s="46">
        <f t="shared" si="746"/>
        <v>0.49817769525066047</v>
      </c>
      <c r="AB967" s="183">
        <f t="shared" si="748"/>
        <v>49.82</v>
      </c>
      <c r="AC967" s="36">
        <v>956</v>
      </c>
      <c r="AD967" s="47" t="e">
        <f>VLOOKUP(B967,#REF!,3,FALSE)</f>
        <v>#REF!</v>
      </c>
      <c r="AE967" s="2" t="e">
        <f t="shared" si="747"/>
        <v>#REF!</v>
      </c>
    </row>
    <row r="968" spans="1:31" x14ac:dyDescent="0.2">
      <c r="A968" s="25">
        <v>68</v>
      </c>
      <c r="B968" s="51" t="s">
        <v>1685</v>
      </c>
      <c r="C968" s="95" t="s">
        <v>1686</v>
      </c>
      <c r="D968" s="53">
        <f>SUBTOTAL(9,D962:D967)</f>
        <v>7577</v>
      </c>
      <c r="E968" s="69"/>
      <c r="F968" s="55"/>
      <c r="G968" s="56"/>
      <c r="H968" s="55"/>
      <c r="I968" s="56"/>
      <c r="J968" s="57">
        <f>SUBTOTAL(9,J962:J967)</f>
        <v>2103250</v>
      </c>
      <c r="K968" s="58"/>
      <c r="L968" s="59"/>
      <c r="M968" s="58"/>
      <c r="N968" s="59"/>
      <c r="O968" s="57">
        <f>SUBTOTAL(9,O962:O967)</f>
        <v>2064440</v>
      </c>
      <c r="P968" s="57"/>
      <c r="Q968" s="60"/>
      <c r="R968" s="57"/>
      <c r="S968" s="60"/>
      <c r="T968" s="57">
        <f>SUBTOTAL(9,T962:T967)</f>
        <v>2448397</v>
      </c>
      <c r="U968" s="57">
        <f>SUBTOTAL(9,U962:U967)</f>
        <v>6616087</v>
      </c>
      <c r="V968" s="43"/>
      <c r="W968" s="61">
        <f t="shared" ref="W968:AB968" si="749">SUBTOTAL(9,W962:W967)</f>
        <v>6616087</v>
      </c>
      <c r="X968" s="62">
        <f t="shared" si="749"/>
        <v>1</v>
      </c>
      <c r="Y968" s="61">
        <f t="shared" si="749"/>
        <v>7576</v>
      </c>
      <c r="Z968" s="62">
        <f t="shared" si="749"/>
        <v>1</v>
      </c>
      <c r="AA968" s="63">
        <f t="shared" si="749"/>
        <v>1</v>
      </c>
      <c r="AB968" s="64">
        <f t="shared" si="749"/>
        <v>100</v>
      </c>
      <c r="AC968" s="36">
        <v>957</v>
      </c>
      <c r="AD968" s="47" t="e">
        <f>VLOOKUP(B968,#REF!,3,FALSE)</f>
        <v>#REF!</v>
      </c>
      <c r="AE968" s="2" t="e">
        <f t="shared" si="747"/>
        <v>#REF!</v>
      </c>
    </row>
    <row r="969" spans="1:31" ht="13.5" thickBot="1" x14ac:dyDescent="0.25">
      <c r="A969" s="25">
        <v>68</v>
      </c>
      <c r="B969" s="51"/>
      <c r="C969" s="95"/>
      <c r="D969" s="53" t="s">
        <v>54</v>
      </c>
      <c r="E969" s="54">
        <f>COUNTIF(E962:E967,"&gt;0.0")</f>
        <v>6</v>
      </c>
      <c r="F969" s="55"/>
      <c r="G969" s="56"/>
      <c r="H969" s="55"/>
      <c r="I969" s="56"/>
      <c r="J969" s="57"/>
      <c r="K969" s="58"/>
      <c r="L969" s="59"/>
      <c r="M969" s="58"/>
      <c r="N969" s="59"/>
      <c r="O969" s="57"/>
      <c r="P969" s="57"/>
      <c r="Q969" s="60"/>
      <c r="R969" s="57"/>
      <c r="S969" s="60"/>
      <c r="T969" s="57"/>
      <c r="U969" s="42"/>
      <c r="V969" s="43"/>
      <c r="W969" s="44"/>
      <c r="X969" s="45"/>
      <c r="Y969" s="44"/>
      <c r="Z969" s="45"/>
      <c r="AA969" s="46"/>
      <c r="AB969" s="183"/>
      <c r="AC969" s="36">
        <v>958</v>
      </c>
      <c r="AD969" s="47"/>
    </row>
    <row r="970" spans="1:31" ht="15.75" thickBot="1" x14ac:dyDescent="0.3">
      <c r="A970" s="25">
        <v>69</v>
      </c>
      <c r="B970" s="78" t="s">
        <v>1687</v>
      </c>
      <c r="C970" s="72"/>
      <c r="D970" s="28"/>
      <c r="E970" s="69"/>
      <c r="F970" s="42"/>
      <c r="G970" s="77"/>
      <c r="H970" s="42"/>
      <c r="I970" s="77"/>
      <c r="J970" s="42"/>
      <c r="K970" s="42"/>
      <c r="L970" s="77"/>
      <c r="M970" s="42"/>
      <c r="N970" s="77"/>
      <c r="O970" s="42"/>
      <c r="P970" s="42"/>
      <c r="Q970" s="77"/>
      <c r="R970" s="42"/>
      <c r="S970" s="77"/>
      <c r="T970" s="42"/>
      <c r="U970" s="42"/>
      <c r="V970" s="43"/>
      <c r="W970" s="33"/>
      <c r="X970" s="34"/>
      <c r="Y970" s="33"/>
      <c r="Z970" s="34"/>
      <c r="AA970" s="35"/>
      <c r="AB970" s="184">
        <v>100</v>
      </c>
      <c r="AC970" s="36">
        <v>959</v>
      </c>
      <c r="AD970" s="47"/>
    </row>
    <row r="971" spans="1:31" x14ac:dyDescent="0.2">
      <c r="A971" s="25">
        <v>69</v>
      </c>
      <c r="B971" s="38" t="s">
        <v>1688</v>
      </c>
      <c r="C971" s="72" t="s">
        <v>1689</v>
      </c>
      <c r="D971" s="28">
        <v>5596</v>
      </c>
      <c r="E971" s="69">
        <v>36251</v>
      </c>
      <c r="F971" s="42">
        <v>88630996</v>
      </c>
      <c r="G971" s="93">
        <v>14.784520000000001</v>
      </c>
      <c r="H971" s="42">
        <v>444819</v>
      </c>
      <c r="I971" s="93">
        <v>2.9225300000000001</v>
      </c>
      <c r="J971" s="41">
        <f>ROUND((+F971*G971+H971*I971)/1000,5)</f>
        <v>1311666.72985</v>
      </c>
      <c r="K971" s="42">
        <v>92268326</v>
      </c>
      <c r="L971" s="93">
        <v>14.57438</v>
      </c>
      <c r="M971" s="42">
        <v>454765</v>
      </c>
      <c r="N971" s="93">
        <v>2.8586100000000001</v>
      </c>
      <c r="O971" s="41">
        <f>ROUND((+K971*L971+M971*N971)/1000,5)</f>
        <v>1346053.6408599999</v>
      </c>
      <c r="P971" s="42">
        <v>97513345</v>
      </c>
      <c r="Q971" s="93">
        <v>13.080920000000001</v>
      </c>
      <c r="R971" s="42">
        <v>498924</v>
      </c>
      <c r="S971" s="93">
        <v>3.0037500000000001</v>
      </c>
      <c r="T971" s="41">
        <f>ROUND((+P971*Q971+R971*S971)/1000,5)</f>
        <v>1277062.90784</v>
      </c>
      <c r="U971" s="42">
        <f t="shared" ref="U971:U977" si="750">ROUND(+T971+O971+J971,0)</f>
        <v>3934783</v>
      </c>
      <c r="V971" s="43" t="s">
        <v>37</v>
      </c>
      <c r="W971" s="44">
        <f t="shared" ref="W971:W977" si="751">IF(V971="yes",U971,"")</f>
        <v>3934783</v>
      </c>
      <c r="X971" s="45">
        <f t="shared" ref="X971:X977" si="752">IF(V971="yes",W971/W$978,0)</f>
        <v>0.38152519203847307</v>
      </c>
      <c r="Y971" s="44">
        <f t="shared" ref="Y971:Y977" si="753">IF(V971="yes",D971,"")</f>
        <v>5596</v>
      </c>
      <c r="Z971" s="45">
        <f t="shared" ref="Z971:Z977" si="754">IF(V971="yes",Y971/Y$978,0)</f>
        <v>0.54172313649564374</v>
      </c>
      <c r="AA971" s="46">
        <f t="shared" ref="AA971:AA977" si="755">(X971*0.25+Z971*0.75)</f>
        <v>0.50167365038135103</v>
      </c>
      <c r="AB971" s="183">
        <f>ROUND(+AA971*$AB$970,3)</f>
        <v>50.167000000000002</v>
      </c>
      <c r="AC971" s="36">
        <v>960</v>
      </c>
      <c r="AD971" s="47" t="e">
        <f>VLOOKUP(B971,#REF!,3,FALSE)</f>
        <v>#REF!</v>
      </c>
      <c r="AE971" s="2" t="e">
        <f t="shared" ref="AE971:AE978" si="756">EXACT(D971,AD971)</f>
        <v>#REF!</v>
      </c>
    </row>
    <row r="972" spans="1:31" x14ac:dyDescent="0.2">
      <c r="A972" s="25">
        <v>69</v>
      </c>
      <c r="B972" s="38" t="s">
        <v>1690</v>
      </c>
      <c r="C972" s="72" t="s">
        <v>1691</v>
      </c>
      <c r="D972" s="28">
        <v>1132</v>
      </c>
      <c r="E972" s="69">
        <v>35065</v>
      </c>
      <c r="F972" s="42">
        <v>10388911</v>
      </c>
      <c r="G972" s="93">
        <v>10.038589999999999</v>
      </c>
      <c r="H972" s="42">
        <v>373818</v>
      </c>
      <c r="I972" s="93">
        <v>3.0037500000000001</v>
      </c>
      <c r="J972" s="41">
        <f>ROUND((+F972*G972+H972*I972)/1000,0)</f>
        <v>105413</v>
      </c>
      <c r="K972" s="42">
        <v>10776464</v>
      </c>
      <c r="L972" s="93">
        <v>9.9721299999999999</v>
      </c>
      <c r="M972" s="42">
        <v>309042</v>
      </c>
      <c r="N972" s="93">
        <v>3.0028199999999998</v>
      </c>
      <c r="O972" s="41">
        <f>ROUND((+K972*L972+M972*N972)/1000,0)</f>
        <v>108392</v>
      </c>
      <c r="P972" s="42">
        <v>11330368</v>
      </c>
      <c r="Q972" s="93">
        <v>11.491239999999999</v>
      </c>
      <c r="R972" s="42">
        <v>321192</v>
      </c>
      <c r="S972" s="93">
        <v>3.0037500000000001</v>
      </c>
      <c r="T972" s="41">
        <f>ROUND((+P972*Q972+R972*S972)/1000,0)</f>
        <v>131165</v>
      </c>
      <c r="U972" s="42">
        <f t="shared" si="750"/>
        <v>344970</v>
      </c>
      <c r="V972" s="43" t="s">
        <v>37</v>
      </c>
      <c r="W972" s="44">
        <f t="shared" si="751"/>
        <v>344970</v>
      </c>
      <c r="X972" s="45">
        <f t="shared" si="752"/>
        <v>3.3449048015484477E-2</v>
      </c>
      <c r="Y972" s="44">
        <f t="shared" si="753"/>
        <v>1132</v>
      </c>
      <c r="Z972" s="45">
        <f t="shared" si="754"/>
        <v>0.1095837366892546</v>
      </c>
      <c r="AA972" s="46">
        <f t="shared" si="755"/>
        <v>9.0550064520812074E-2</v>
      </c>
      <c r="AB972" s="183">
        <f t="shared" ref="AB972:AB977" si="757">ROUND(+AA972*$AB$970,3)</f>
        <v>9.0549999999999997</v>
      </c>
      <c r="AC972" s="36">
        <v>961</v>
      </c>
      <c r="AD972" s="47" t="e">
        <f>VLOOKUP(B972,#REF!,3,FALSE)</f>
        <v>#REF!</v>
      </c>
      <c r="AE972" s="2" t="e">
        <f t="shared" si="756"/>
        <v>#REF!</v>
      </c>
    </row>
    <row r="973" spans="1:31" x14ac:dyDescent="0.2">
      <c r="A973" s="25">
        <v>69</v>
      </c>
      <c r="B973" s="38" t="s">
        <v>1692</v>
      </c>
      <c r="C973" s="72" t="s">
        <v>1693</v>
      </c>
      <c r="D973" s="28">
        <v>678</v>
      </c>
      <c r="E973" s="69">
        <v>35065</v>
      </c>
      <c r="F973" s="42">
        <v>6146995</v>
      </c>
      <c r="G973" s="93">
        <v>7.8420399999999999</v>
      </c>
      <c r="H973" s="42">
        <v>151263</v>
      </c>
      <c r="I973" s="93">
        <v>1.9833000000000001</v>
      </c>
      <c r="J973" s="41">
        <f>ROUND((+F973*G973+H973*I973)/1000,0)</f>
        <v>48505</v>
      </c>
      <c r="K973" s="42">
        <v>6477098</v>
      </c>
      <c r="L973" s="93">
        <v>8.6450700000000005</v>
      </c>
      <c r="M973" s="42">
        <v>150019</v>
      </c>
      <c r="N973" s="93">
        <v>1.9997400000000001</v>
      </c>
      <c r="O973" s="41">
        <f>ROUND((+K973*L973+M973*N973)/1000,0)</f>
        <v>56295</v>
      </c>
      <c r="P973" s="42">
        <v>6869842</v>
      </c>
      <c r="Q973" s="93">
        <v>7.8174999999999999</v>
      </c>
      <c r="R973" s="42">
        <v>156396</v>
      </c>
      <c r="S973" s="93">
        <v>1.9181999999999999</v>
      </c>
      <c r="T973" s="41">
        <f>ROUND((+P973*Q973+R973*S973)/1000,0)</f>
        <v>54005</v>
      </c>
      <c r="U973" s="42">
        <f t="shared" si="750"/>
        <v>158805</v>
      </c>
      <c r="V973" s="43" t="s">
        <v>37</v>
      </c>
      <c r="W973" s="44">
        <f t="shared" si="751"/>
        <v>158805</v>
      </c>
      <c r="X973" s="45">
        <f t="shared" si="752"/>
        <v>1.5398081195753288E-2</v>
      </c>
      <c r="Y973" s="44">
        <f t="shared" si="753"/>
        <v>678</v>
      </c>
      <c r="Z973" s="45">
        <f t="shared" si="754"/>
        <v>6.5634075508228459E-2</v>
      </c>
      <c r="AA973" s="46">
        <f t="shared" si="755"/>
        <v>5.3075076930109662E-2</v>
      </c>
      <c r="AB973" s="183">
        <f t="shared" si="757"/>
        <v>5.3079999999999998</v>
      </c>
      <c r="AC973" s="36">
        <v>962</v>
      </c>
      <c r="AD973" s="47" t="e">
        <f>VLOOKUP(B973,#REF!,3,FALSE)</f>
        <v>#REF!</v>
      </c>
      <c r="AE973" s="2" t="e">
        <f t="shared" si="756"/>
        <v>#REF!</v>
      </c>
    </row>
    <row r="974" spans="1:31" x14ac:dyDescent="0.2">
      <c r="A974" s="25">
        <v>69</v>
      </c>
      <c r="B974" s="38" t="s">
        <v>1694</v>
      </c>
      <c r="C974" s="72" t="s">
        <v>1695</v>
      </c>
      <c r="D974" s="28">
        <v>26</v>
      </c>
      <c r="E974" s="69">
        <v>35065</v>
      </c>
      <c r="F974" s="42">
        <v>288266</v>
      </c>
      <c r="G974" s="93">
        <v>3.8159200000000002</v>
      </c>
      <c r="H974" s="42">
        <v>78051</v>
      </c>
      <c r="I974" s="93">
        <v>0</v>
      </c>
      <c r="J974" s="41">
        <f>ROUND((+F974*G974+H974*I974)/1000,0)</f>
        <v>1100</v>
      </c>
      <c r="K974" s="42">
        <v>297122</v>
      </c>
      <c r="L974" s="93">
        <v>3.7021799999999998</v>
      </c>
      <c r="M974" s="42">
        <v>78742</v>
      </c>
      <c r="N974" s="93">
        <v>0</v>
      </c>
      <c r="O974" s="41">
        <f>ROUND((+K974*L974+M974*N974)/1000,0)</f>
        <v>1100</v>
      </c>
      <c r="P974" s="42">
        <v>320083</v>
      </c>
      <c r="Q974" s="93">
        <v>6.8732100000000003</v>
      </c>
      <c r="R974" s="42">
        <v>81930</v>
      </c>
      <c r="S974" s="93">
        <v>0</v>
      </c>
      <c r="T974" s="41">
        <f>ROUND((+P974*Q974+R974*S974)/1000,0)</f>
        <v>2200</v>
      </c>
      <c r="U974" s="42">
        <f t="shared" si="750"/>
        <v>4400</v>
      </c>
      <c r="V974" s="43" t="s">
        <v>37</v>
      </c>
      <c r="W974" s="44">
        <f t="shared" si="751"/>
        <v>4400</v>
      </c>
      <c r="X974" s="45">
        <f t="shared" si="752"/>
        <v>4.2663365297890163E-4</v>
      </c>
      <c r="Y974" s="44">
        <f t="shared" si="753"/>
        <v>26</v>
      </c>
      <c r="Z974" s="45">
        <f t="shared" si="754"/>
        <v>2.5169409486931267E-3</v>
      </c>
      <c r="AA974" s="46">
        <f t="shared" si="755"/>
        <v>1.9943641247645704E-3</v>
      </c>
      <c r="AB974" s="183">
        <f t="shared" si="757"/>
        <v>0.19900000000000001</v>
      </c>
      <c r="AC974" s="36">
        <v>963</v>
      </c>
      <c r="AD974" s="47" t="e">
        <f>VLOOKUP(B974,#REF!,3,FALSE)</f>
        <v>#REF!</v>
      </c>
      <c r="AE974" s="2" t="e">
        <f t="shared" si="756"/>
        <v>#REF!</v>
      </c>
    </row>
    <row r="975" spans="1:31" x14ac:dyDescent="0.2">
      <c r="A975" s="25">
        <v>69</v>
      </c>
      <c r="B975" s="38" t="s">
        <v>1696</v>
      </c>
      <c r="C975" s="72" t="s">
        <v>1697</v>
      </c>
      <c r="D975" s="28">
        <v>338</v>
      </c>
      <c r="E975" s="69">
        <v>35065</v>
      </c>
      <c r="F975" s="42">
        <v>3242718</v>
      </c>
      <c r="G975" s="93">
        <v>10.073499999999999</v>
      </c>
      <c r="H975" s="42">
        <v>71609</v>
      </c>
      <c r="I975" s="93">
        <v>3.0037500000000001</v>
      </c>
      <c r="J975" s="41">
        <f>ROUND((+F975*G975+H975*I975)/1000,5)</f>
        <v>32880.615310000001</v>
      </c>
      <c r="K975" s="42">
        <v>3357237</v>
      </c>
      <c r="L975" s="93">
        <v>9.8755600000000001</v>
      </c>
      <c r="M975" s="42">
        <v>68149</v>
      </c>
      <c r="N975" s="93">
        <v>1.9075800000000001</v>
      </c>
      <c r="O975" s="41">
        <f>ROUND((+K975*L975+M975*N975)/1000,5)</f>
        <v>33284.595099999999</v>
      </c>
      <c r="P975" s="42">
        <v>3510518</v>
      </c>
      <c r="Q975" s="93">
        <v>10.88021</v>
      </c>
      <c r="R975" s="42">
        <v>72911</v>
      </c>
      <c r="S975" s="93">
        <v>2.96251</v>
      </c>
      <c r="T975" s="41">
        <f>ROUND((+P975*Q975+R975*S975)/1000,5)</f>
        <v>38411.172619999998</v>
      </c>
      <c r="U975" s="42">
        <f t="shared" si="750"/>
        <v>104576</v>
      </c>
      <c r="V975" s="43" t="s">
        <v>37</v>
      </c>
      <c r="W975" s="44">
        <f t="shared" si="751"/>
        <v>104576</v>
      </c>
      <c r="X975" s="45">
        <f t="shared" si="752"/>
        <v>1.0139918384982185E-2</v>
      </c>
      <c r="Y975" s="44">
        <f t="shared" si="753"/>
        <v>338</v>
      </c>
      <c r="Z975" s="45">
        <f t="shared" si="754"/>
        <v>3.2720232333010649E-2</v>
      </c>
      <c r="AA975" s="46">
        <f t="shared" si="755"/>
        <v>2.7075153846003532E-2</v>
      </c>
      <c r="AB975" s="183">
        <f t="shared" si="757"/>
        <v>2.7080000000000002</v>
      </c>
      <c r="AC975" s="36">
        <v>964</v>
      </c>
      <c r="AD975" s="47" t="e">
        <f>VLOOKUP(B975,#REF!,3,FALSE)</f>
        <v>#REF!</v>
      </c>
      <c r="AE975" s="2" t="e">
        <f t="shared" si="756"/>
        <v>#REF!</v>
      </c>
    </row>
    <row r="976" spans="1:31" x14ac:dyDescent="0.2">
      <c r="A976" s="25">
        <v>69</v>
      </c>
      <c r="B976" s="38" t="s">
        <v>1698</v>
      </c>
      <c r="C976" s="72" t="s">
        <v>1699</v>
      </c>
      <c r="D976" s="49">
        <v>86</v>
      </c>
      <c r="E976" s="69">
        <v>35156</v>
      </c>
      <c r="F976" s="42">
        <v>520643</v>
      </c>
      <c r="G976" s="93">
        <v>8.0285299999999999</v>
      </c>
      <c r="H976" s="42">
        <v>208963</v>
      </c>
      <c r="I976" s="93">
        <v>3.0037500000000001</v>
      </c>
      <c r="J976" s="41">
        <f>ROUND((+F976*G976+H976*I976)/1000,5)</f>
        <v>4807.6705599999996</v>
      </c>
      <c r="K976" s="42">
        <v>547256</v>
      </c>
      <c r="L976" s="93">
        <v>8.06935</v>
      </c>
      <c r="M976" s="42">
        <v>211338</v>
      </c>
      <c r="N976" s="93">
        <v>3.0037500000000001</v>
      </c>
      <c r="O976" s="41">
        <f>ROUND((+K976*L976+M976*N976)/1000,5)</f>
        <v>5050.8067199999996</v>
      </c>
      <c r="P976" s="42">
        <v>582383</v>
      </c>
      <c r="Q976" s="93">
        <v>8.0994799999999998</v>
      </c>
      <c r="R976" s="42">
        <v>217317</v>
      </c>
      <c r="S976" s="93">
        <v>3.0037500000000001</v>
      </c>
      <c r="T976" s="41">
        <f>ROUND((+P976*Q976+R976*S976)/1000,5)</f>
        <v>5369.7654000000002</v>
      </c>
      <c r="U976" s="42">
        <f t="shared" si="750"/>
        <v>15228</v>
      </c>
      <c r="V976" s="43" t="s">
        <v>37</v>
      </c>
      <c r="W976" s="44">
        <f t="shared" si="751"/>
        <v>15228</v>
      </c>
      <c r="X976" s="45">
        <f t="shared" si="752"/>
        <v>1.476540288082435E-3</v>
      </c>
      <c r="Y976" s="44">
        <f t="shared" si="753"/>
        <v>86</v>
      </c>
      <c r="Z976" s="45">
        <f t="shared" si="754"/>
        <v>8.3252662149080354E-3</v>
      </c>
      <c r="AA976" s="46">
        <f t="shared" si="755"/>
        <v>6.6130847332016357E-3</v>
      </c>
      <c r="AB976" s="183">
        <f t="shared" si="757"/>
        <v>0.66100000000000003</v>
      </c>
      <c r="AC976" s="36">
        <v>965</v>
      </c>
      <c r="AD976" s="47" t="e">
        <f>VLOOKUP(B976,#REF!,3,FALSE)</f>
        <v>#REF!</v>
      </c>
      <c r="AE976" s="2" t="e">
        <f t="shared" si="756"/>
        <v>#REF!</v>
      </c>
    </row>
    <row r="977" spans="1:31" x14ac:dyDescent="0.2">
      <c r="A977" s="25">
        <v>69</v>
      </c>
      <c r="B977" s="38" t="s">
        <v>1700</v>
      </c>
      <c r="C977" s="39" t="s">
        <v>51</v>
      </c>
      <c r="D977" s="28">
        <v>2474</v>
      </c>
      <c r="E977" s="69">
        <v>36251</v>
      </c>
      <c r="F977" s="30"/>
      <c r="G977" s="93"/>
      <c r="H977" s="42"/>
      <c r="I977" s="93"/>
      <c r="J977" s="42">
        <v>1857770</v>
      </c>
      <c r="K977" s="42"/>
      <c r="L977" s="93"/>
      <c r="M977" s="42"/>
      <c r="N977" s="93"/>
      <c r="O977" s="42">
        <v>2149717</v>
      </c>
      <c r="P977" s="42"/>
      <c r="Q977" s="42"/>
      <c r="R977" s="42"/>
      <c r="S977" s="93"/>
      <c r="T977" s="42">
        <v>1743049</v>
      </c>
      <c r="U977" s="42">
        <f t="shared" si="750"/>
        <v>5750536</v>
      </c>
      <c r="V977" s="43" t="s">
        <v>37</v>
      </c>
      <c r="W977" s="44">
        <f t="shared" si="751"/>
        <v>5750536</v>
      </c>
      <c r="X977" s="45">
        <f t="shared" si="752"/>
        <v>0.55758458642424569</v>
      </c>
      <c r="Y977" s="44">
        <f t="shared" si="753"/>
        <v>2474</v>
      </c>
      <c r="Z977" s="45">
        <f t="shared" si="754"/>
        <v>0.23949661181026138</v>
      </c>
      <c r="AA977" s="46">
        <f t="shared" si="755"/>
        <v>0.31901860546375749</v>
      </c>
      <c r="AB977" s="183">
        <f t="shared" si="757"/>
        <v>31.902000000000001</v>
      </c>
      <c r="AC977" s="36">
        <v>966</v>
      </c>
      <c r="AD977" s="47" t="e">
        <f>VLOOKUP(B977,#REF!,3,FALSE)</f>
        <v>#REF!</v>
      </c>
      <c r="AE977" s="2" t="e">
        <f t="shared" si="756"/>
        <v>#REF!</v>
      </c>
    </row>
    <row r="978" spans="1:31" x14ac:dyDescent="0.2">
      <c r="A978" s="25">
        <v>69</v>
      </c>
      <c r="B978" s="51" t="s">
        <v>1701</v>
      </c>
      <c r="C978" s="95" t="s">
        <v>1702</v>
      </c>
      <c r="D978" s="53">
        <f>SUBTOTAL(9,D971:D977)</f>
        <v>10330</v>
      </c>
      <c r="E978" s="69"/>
      <c r="F978" s="55"/>
      <c r="G978" s="56"/>
      <c r="H978" s="55"/>
      <c r="I978" s="56"/>
      <c r="J978" s="57">
        <f>SUBTOTAL(9,J971:J977)</f>
        <v>3362143.01572</v>
      </c>
      <c r="K978" s="58"/>
      <c r="L978" s="59"/>
      <c r="M978" s="58"/>
      <c r="N978" s="59"/>
      <c r="O978" s="57">
        <f>SUBTOTAL(9,O971:O977)</f>
        <v>3699893.04268</v>
      </c>
      <c r="P978" s="57"/>
      <c r="Q978" s="60"/>
      <c r="R978" s="57"/>
      <c r="S978" s="60"/>
      <c r="T978" s="57">
        <f>SUBTOTAL(9,T971:T977)</f>
        <v>3251262.8458599998</v>
      </c>
      <c r="U978" s="57">
        <f>SUBTOTAL(9,U971:U977)</f>
        <v>10313298</v>
      </c>
      <c r="V978" s="43"/>
      <c r="W978" s="61">
        <f t="shared" ref="W978:AB978" si="758">SUBTOTAL(9,W971:W977)</f>
        <v>10313298</v>
      </c>
      <c r="X978" s="62">
        <f t="shared" si="758"/>
        <v>1</v>
      </c>
      <c r="Y978" s="61">
        <f t="shared" si="758"/>
        <v>10330</v>
      </c>
      <c r="Z978" s="62">
        <f t="shared" si="758"/>
        <v>1</v>
      </c>
      <c r="AA978" s="63">
        <f t="shared" si="758"/>
        <v>1</v>
      </c>
      <c r="AB978" s="64">
        <f t="shared" si="758"/>
        <v>100</v>
      </c>
      <c r="AC978" s="36">
        <v>967</v>
      </c>
      <c r="AD978" s="47" t="e">
        <f>VLOOKUP(B978,#REF!,3,FALSE)</f>
        <v>#REF!</v>
      </c>
      <c r="AE978" s="2" t="e">
        <f t="shared" si="756"/>
        <v>#REF!</v>
      </c>
    </row>
    <row r="979" spans="1:31" ht="13.5" thickBot="1" x14ac:dyDescent="0.25">
      <c r="A979" s="25">
        <v>69</v>
      </c>
      <c r="B979" s="51"/>
      <c r="C979" s="52"/>
      <c r="D979" s="53" t="s">
        <v>54</v>
      </c>
      <c r="E979" s="54">
        <f>COUNTIF(E971:E977,"&gt;0.0")</f>
        <v>7</v>
      </c>
      <c r="F979" s="55"/>
      <c r="G979" s="56"/>
      <c r="H979" s="55"/>
      <c r="I979" s="56"/>
      <c r="J979" s="57"/>
      <c r="K979" s="58"/>
      <c r="L979" s="59"/>
      <c r="M979" s="58"/>
      <c r="N979" s="59"/>
      <c r="O979" s="57"/>
      <c r="P979" s="57"/>
      <c r="Q979" s="60"/>
      <c r="R979" s="57"/>
      <c r="S979" s="60"/>
      <c r="T979" s="57"/>
      <c r="U979" s="42"/>
      <c r="V979" s="43"/>
      <c r="W979" s="44"/>
      <c r="X979" s="45"/>
      <c r="Y979" s="44"/>
      <c r="Z979" s="45"/>
      <c r="AA979" s="46"/>
      <c r="AB979" s="183"/>
      <c r="AC979" s="36">
        <v>968</v>
      </c>
      <c r="AD979" s="47"/>
    </row>
    <row r="980" spans="1:31" ht="15.75" thickBot="1" x14ac:dyDescent="0.3">
      <c r="A980" s="25">
        <v>70</v>
      </c>
      <c r="B980" s="78" t="s">
        <v>1703</v>
      </c>
      <c r="C980" s="72"/>
      <c r="D980" s="28"/>
      <c r="E980" s="69"/>
      <c r="F980" s="42"/>
      <c r="G980" s="93"/>
      <c r="H980" s="42"/>
      <c r="I980" s="93"/>
      <c r="J980" s="42"/>
      <c r="K980" s="42"/>
      <c r="L980" s="42"/>
      <c r="M980" s="42"/>
      <c r="N980" s="93"/>
      <c r="O980" s="42"/>
      <c r="P980" s="42"/>
      <c r="Q980" s="42"/>
      <c r="R980" s="42"/>
      <c r="S980" s="42"/>
      <c r="T980" s="42"/>
      <c r="U980" s="42"/>
      <c r="V980" s="43"/>
      <c r="W980" s="33"/>
      <c r="X980" s="34"/>
      <c r="Y980" s="33"/>
      <c r="Z980" s="34"/>
      <c r="AA980" s="35"/>
      <c r="AB980" s="184">
        <v>100</v>
      </c>
      <c r="AC980" s="36">
        <v>969</v>
      </c>
      <c r="AD980" s="47"/>
    </row>
    <row r="981" spans="1:31" x14ac:dyDescent="0.2">
      <c r="A981" s="25">
        <v>70</v>
      </c>
      <c r="B981" s="38" t="s">
        <v>1704</v>
      </c>
      <c r="C981" s="72" t="s">
        <v>1705</v>
      </c>
      <c r="D981" s="28">
        <v>23797</v>
      </c>
      <c r="E981" s="69">
        <v>34516</v>
      </c>
      <c r="F981" s="42">
        <v>403059463</v>
      </c>
      <c r="G981" s="77">
        <v>10.94802</v>
      </c>
      <c r="H981" s="42">
        <v>1829181</v>
      </c>
      <c r="I981" s="77">
        <v>3.00353</v>
      </c>
      <c r="J981" s="41">
        <f>ROUND((+F981*G981+H981*I981)/1000,0)</f>
        <v>4418197</v>
      </c>
      <c r="K981" s="42">
        <v>455114326</v>
      </c>
      <c r="L981" s="77">
        <v>10.39213</v>
      </c>
      <c r="M981" s="42">
        <v>2116084</v>
      </c>
      <c r="N981" s="77">
        <v>3.0037500000000001</v>
      </c>
      <c r="O981" s="41">
        <f>ROUND((+K981*L981+M981*N981)/1000,0)</f>
        <v>4735963</v>
      </c>
      <c r="P981" s="42">
        <v>476973345</v>
      </c>
      <c r="Q981" s="77">
        <v>10.268420000000001</v>
      </c>
      <c r="R981" s="42">
        <v>2206249</v>
      </c>
      <c r="S981" s="77">
        <v>3.0037500000000001</v>
      </c>
      <c r="T981" s="41">
        <f>ROUND((+P981*Q981+R981*S981)/1000,0)</f>
        <v>4904390</v>
      </c>
      <c r="U981" s="42">
        <f t="shared" ref="U981:U992" si="759">ROUND(+T981+O981+J981,0)</f>
        <v>14058550</v>
      </c>
      <c r="V981" s="43" t="s">
        <v>37</v>
      </c>
      <c r="W981" s="44">
        <f t="shared" ref="W981:W992" si="760">IF(V981="yes",U981,"")</f>
        <v>14058550</v>
      </c>
      <c r="X981" s="45">
        <f t="shared" ref="X981:X992" si="761">IF(V981="yes",W981/W$993,0)</f>
        <v>0.41581594549469009</v>
      </c>
      <c r="Y981" s="44">
        <f t="shared" ref="Y981:Y992" si="762">IF(V981="yes",D981,"")</f>
        <v>23797</v>
      </c>
      <c r="Z981" s="45">
        <f t="shared" ref="Z981:Z992" si="763">IF(V981="yes",Y981/Y$993,0)</f>
        <v>0.55041054701052383</v>
      </c>
      <c r="AA981" s="46">
        <f t="shared" ref="AA981:AA992" si="764">(X981*0.25+Z981*0.75)</f>
        <v>0.51676189663156535</v>
      </c>
      <c r="AB981" s="183">
        <f>ROUND(+AA981*$AB$980,2)</f>
        <v>51.68</v>
      </c>
      <c r="AC981" s="36">
        <v>970</v>
      </c>
      <c r="AD981" s="47" t="e">
        <f>VLOOKUP(B981,#REF!,3,FALSE)</f>
        <v>#REF!</v>
      </c>
      <c r="AE981" s="2" t="e">
        <f t="shared" ref="AE981:AE993" si="765">EXACT(D981,AD981)</f>
        <v>#REF!</v>
      </c>
    </row>
    <row r="982" spans="1:31" x14ac:dyDescent="0.2">
      <c r="A982" s="25">
        <v>70</v>
      </c>
      <c r="B982" s="38" t="s">
        <v>1706</v>
      </c>
      <c r="C982" s="72" t="s">
        <v>1707</v>
      </c>
      <c r="D982" s="28">
        <v>3858</v>
      </c>
      <c r="E982" s="69">
        <v>34881</v>
      </c>
      <c r="F982" s="42">
        <v>36474035</v>
      </c>
      <c r="G982" s="77">
        <v>12.544079999999999</v>
      </c>
      <c r="H982" s="42">
        <v>99233</v>
      </c>
      <c r="I982" s="77">
        <v>0</v>
      </c>
      <c r="J982" s="41">
        <f>ROUND((+F982*G982+H982*I982)/1000,0)</f>
        <v>457533</v>
      </c>
      <c r="K982" s="42">
        <v>47026499</v>
      </c>
      <c r="L982" s="77">
        <v>10.653460000000001</v>
      </c>
      <c r="M982" s="42">
        <v>94719</v>
      </c>
      <c r="N982" s="77">
        <v>3.0037500000000001</v>
      </c>
      <c r="O982" s="41">
        <f>ROUND((+K982*L982+M982*N982)/1000,5)</f>
        <v>501279.43823000003</v>
      </c>
      <c r="P982" s="42">
        <v>49378020</v>
      </c>
      <c r="Q982" s="77">
        <v>12.31485</v>
      </c>
      <c r="R982" s="42">
        <v>98466</v>
      </c>
      <c r="S982" s="77">
        <v>3</v>
      </c>
      <c r="T982" s="41">
        <f>ROUND((+P982*Q982+R982*S982)/1000,5)</f>
        <v>608378.30759999994</v>
      </c>
      <c r="U982" s="42">
        <f t="shared" si="759"/>
        <v>1567191</v>
      </c>
      <c r="V982" s="43" t="s">
        <v>37</v>
      </c>
      <c r="W982" s="44">
        <f t="shared" si="760"/>
        <v>1567191</v>
      </c>
      <c r="X982" s="45">
        <f t="shared" si="761"/>
        <v>4.635350071207691E-2</v>
      </c>
      <c r="Y982" s="44">
        <f t="shared" si="762"/>
        <v>3858</v>
      </c>
      <c r="Z982" s="45">
        <f t="shared" si="763"/>
        <v>8.92332600902047E-2</v>
      </c>
      <c r="AA982" s="46">
        <f t="shared" si="764"/>
        <v>7.8513320245672744E-2</v>
      </c>
      <c r="AB982" s="183">
        <f t="shared" ref="AB982:AB992" si="766">ROUND(+AA982*$AB$980,2)</f>
        <v>7.85</v>
      </c>
      <c r="AC982" s="36">
        <v>971</v>
      </c>
      <c r="AD982" s="47" t="e">
        <f>VLOOKUP(B982,#REF!,3,FALSE)</f>
        <v>#REF!</v>
      </c>
      <c r="AE982" s="2" t="e">
        <f t="shared" si="765"/>
        <v>#REF!</v>
      </c>
    </row>
    <row r="983" spans="1:31" x14ac:dyDescent="0.2">
      <c r="A983" s="25">
        <v>70</v>
      </c>
      <c r="B983" s="38" t="s">
        <v>1708</v>
      </c>
      <c r="C983" s="73" t="s">
        <v>397</v>
      </c>
      <c r="D983" s="28">
        <v>2918</v>
      </c>
      <c r="E983" s="69">
        <v>34516</v>
      </c>
      <c r="F983" s="42">
        <v>63645488</v>
      </c>
      <c r="G983" s="77">
        <v>6.46305</v>
      </c>
      <c r="H983" s="42">
        <v>159498</v>
      </c>
      <c r="I983" s="77">
        <v>2.9969000000000001</v>
      </c>
      <c r="J983" s="41">
        <f>ROUND((+F983*G983+H983*I983)/1000,0)</f>
        <v>411822</v>
      </c>
      <c r="K983" s="42">
        <v>77722384</v>
      </c>
      <c r="L983" s="77">
        <v>5.4535600000000004</v>
      </c>
      <c r="M983" s="42">
        <v>187063</v>
      </c>
      <c r="N983" s="77">
        <v>3</v>
      </c>
      <c r="O983" s="41">
        <f>ROUND((+K983*L983+M983*N983)/1000,0)</f>
        <v>424425</v>
      </c>
      <c r="P983" s="42">
        <v>81695340</v>
      </c>
      <c r="Q983" s="77">
        <v>5.3845400000000003</v>
      </c>
      <c r="R983" s="42">
        <v>192259</v>
      </c>
      <c r="S983" s="77">
        <v>2.9959600000000002</v>
      </c>
      <c r="T983" s="41">
        <f t="shared" ref="T983:T990" si="767">ROUND((+P983*Q983+R983*S983)/1000,0)</f>
        <v>440468</v>
      </c>
      <c r="U983" s="42">
        <f t="shared" si="759"/>
        <v>1276715</v>
      </c>
      <c r="V983" s="43" t="s">
        <v>37</v>
      </c>
      <c r="W983" s="44">
        <f t="shared" si="760"/>
        <v>1276715</v>
      </c>
      <c r="X983" s="45">
        <f t="shared" si="761"/>
        <v>3.7761963705521075E-2</v>
      </c>
      <c r="Y983" s="44">
        <f t="shared" si="762"/>
        <v>2918</v>
      </c>
      <c r="Z983" s="45">
        <f t="shared" si="763"/>
        <v>6.749161558922169E-2</v>
      </c>
      <c r="AA983" s="46">
        <f t="shared" si="764"/>
        <v>6.0059202618296538E-2</v>
      </c>
      <c r="AB983" s="183">
        <f t="shared" si="766"/>
        <v>6.01</v>
      </c>
      <c r="AC983" s="36">
        <v>972</v>
      </c>
      <c r="AD983" s="47" t="e">
        <f>VLOOKUP(B983,#REF!,3,FALSE)</f>
        <v>#REF!</v>
      </c>
      <c r="AE983" s="2" t="e">
        <f t="shared" si="765"/>
        <v>#REF!</v>
      </c>
    </row>
    <row r="984" spans="1:31" x14ac:dyDescent="0.2">
      <c r="A984" s="25">
        <v>70</v>
      </c>
      <c r="B984" s="38" t="s">
        <v>1709</v>
      </c>
      <c r="C984" s="72" t="s">
        <v>1710</v>
      </c>
      <c r="D984" s="28">
        <v>296</v>
      </c>
      <c r="E984" s="69">
        <v>34516</v>
      </c>
      <c r="F984" s="42">
        <v>3136719</v>
      </c>
      <c r="G984" s="77">
        <v>3.82565</v>
      </c>
      <c r="H984" s="42">
        <v>0</v>
      </c>
      <c r="I984" s="77">
        <v>0</v>
      </c>
      <c r="J984" s="41">
        <f>ROUND((+F984*G984+H984*I984)/1000,0)</f>
        <v>12000</v>
      </c>
      <c r="K984" s="42">
        <v>3585373</v>
      </c>
      <c r="L984" s="77">
        <v>4.7414800000000001</v>
      </c>
      <c r="M984" s="42">
        <v>0</v>
      </c>
      <c r="N984" s="77">
        <v>0</v>
      </c>
      <c r="O984" s="41">
        <f>ROUND((+K984*L984+M984*N984)/1000,0)</f>
        <v>17000</v>
      </c>
      <c r="P984" s="42">
        <v>3710871</v>
      </c>
      <c r="Q984" s="77">
        <v>4.5811400000000004</v>
      </c>
      <c r="R984" s="42">
        <v>0</v>
      </c>
      <c r="S984" s="77">
        <v>0</v>
      </c>
      <c r="T984" s="41">
        <f t="shared" si="767"/>
        <v>17000</v>
      </c>
      <c r="U984" s="42">
        <f t="shared" si="759"/>
        <v>46000</v>
      </c>
      <c r="V984" s="43" t="s">
        <v>37</v>
      </c>
      <c r="W984" s="44">
        <f t="shared" si="760"/>
        <v>46000</v>
      </c>
      <c r="X984" s="45">
        <f t="shared" si="761"/>
        <v>1.3605623263249584E-3</v>
      </c>
      <c r="Y984" s="44">
        <f t="shared" si="762"/>
        <v>296</v>
      </c>
      <c r="Z984" s="45">
        <f t="shared" si="763"/>
        <v>6.8463050769052847E-3</v>
      </c>
      <c r="AA984" s="46">
        <f t="shared" si="764"/>
        <v>5.4748693892602033E-3</v>
      </c>
      <c r="AB984" s="183">
        <f t="shared" si="766"/>
        <v>0.55000000000000004</v>
      </c>
      <c r="AC984" s="36">
        <v>973</v>
      </c>
      <c r="AD984" s="47" t="e">
        <f>VLOOKUP(B984,#REF!,3,FALSE)</f>
        <v>#REF!</v>
      </c>
      <c r="AE984" s="2" t="e">
        <f t="shared" si="765"/>
        <v>#REF!</v>
      </c>
    </row>
    <row r="985" spans="1:31" x14ac:dyDescent="0.2">
      <c r="A985" s="25">
        <v>70</v>
      </c>
      <c r="B985" s="38" t="s">
        <v>1711</v>
      </c>
      <c r="C985" s="72" t="s">
        <v>1712</v>
      </c>
      <c r="D985" s="28">
        <v>352</v>
      </c>
      <c r="E985" s="69">
        <v>34516</v>
      </c>
      <c r="F985" s="42">
        <v>1853278</v>
      </c>
      <c r="G985" s="77">
        <v>8.0997000000000003</v>
      </c>
      <c r="H985" s="42">
        <v>40808</v>
      </c>
      <c r="I985" s="77">
        <v>3.0037500000000001</v>
      </c>
      <c r="J985" s="41">
        <f>ROUND((+F985*G985+H985*I985)/1000,5)</f>
        <v>15133.57285</v>
      </c>
      <c r="K985" s="42">
        <v>2202420</v>
      </c>
      <c r="L985" s="77">
        <v>8.0897400000000008</v>
      </c>
      <c r="M985" s="42">
        <v>41780</v>
      </c>
      <c r="N985" s="77">
        <v>3.0037500000000001</v>
      </c>
      <c r="O985" s="41">
        <f>ROUND((+K985*L985+M985*N985)/1000,5)</f>
        <v>17942.501850000001</v>
      </c>
      <c r="P985" s="42">
        <v>2373406</v>
      </c>
      <c r="Q985" s="77">
        <v>8.0997500000000002</v>
      </c>
      <c r="R985" s="42">
        <v>46218</v>
      </c>
      <c r="S985" s="77">
        <v>3.0037500000000001</v>
      </c>
      <c r="T985" s="41">
        <f t="shared" si="767"/>
        <v>19363</v>
      </c>
      <c r="U985" s="42">
        <f t="shared" si="759"/>
        <v>52439</v>
      </c>
      <c r="V985" s="43" t="s">
        <v>37</v>
      </c>
      <c r="W985" s="44">
        <f t="shared" si="760"/>
        <v>52439</v>
      </c>
      <c r="X985" s="45">
        <f t="shared" si="761"/>
        <v>1.551011474568576E-3</v>
      </c>
      <c r="Y985" s="44">
        <f t="shared" si="762"/>
        <v>352</v>
      </c>
      <c r="Z985" s="45">
        <f t="shared" si="763"/>
        <v>8.1415519833468262E-3</v>
      </c>
      <c r="AA985" s="46">
        <f t="shared" si="764"/>
        <v>6.4939168561522643E-3</v>
      </c>
      <c r="AB985" s="183">
        <f t="shared" si="766"/>
        <v>0.65</v>
      </c>
      <c r="AC985" s="36">
        <v>974</v>
      </c>
      <c r="AD985" s="47" t="e">
        <f>VLOOKUP(B985,#REF!,3,FALSE)</f>
        <v>#REF!</v>
      </c>
      <c r="AE985" s="2" t="e">
        <f t="shared" si="765"/>
        <v>#REF!</v>
      </c>
    </row>
    <row r="986" spans="1:31" x14ac:dyDescent="0.2">
      <c r="A986" s="25">
        <v>70</v>
      </c>
      <c r="B986" s="38" t="s">
        <v>1713</v>
      </c>
      <c r="C986" s="72" t="s">
        <v>1714</v>
      </c>
      <c r="D986" s="28">
        <v>340</v>
      </c>
      <c r="E986" s="69">
        <v>34700</v>
      </c>
      <c r="F986" s="42">
        <v>3010639</v>
      </c>
      <c r="G986" s="77">
        <v>7.3698600000000001</v>
      </c>
      <c r="H986" s="42">
        <v>28801</v>
      </c>
      <c r="I986" s="77">
        <v>3.0037500000000001</v>
      </c>
      <c r="J986" s="41">
        <f>ROUND((+F986*G986+H986*I986)/1000,0)</f>
        <v>22274</v>
      </c>
      <c r="K986" s="42">
        <v>3962192</v>
      </c>
      <c r="L986" s="77">
        <v>6.5733800000000002</v>
      </c>
      <c r="M986" s="42">
        <v>19948</v>
      </c>
      <c r="N986" s="77">
        <v>0</v>
      </c>
      <c r="O986" s="41">
        <f>ROUND((+K986*L986+M986*N986)/1000,0)</f>
        <v>26045</v>
      </c>
      <c r="P986" s="42">
        <v>4159679</v>
      </c>
      <c r="Q986" s="77">
        <v>7.3772500000000001</v>
      </c>
      <c r="R986" s="42">
        <v>20756</v>
      </c>
      <c r="S986" s="77">
        <v>3.0037500000000001</v>
      </c>
      <c r="T986" s="41">
        <f t="shared" si="767"/>
        <v>30749</v>
      </c>
      <c r="U986" s="42">
        <f t="shared" si="759"/>
        <v>79068</v>
      </c>
      <c r="V986" s="43" t="s">
        <v>37</v>
      </c>
      <c r="W986" s="44">
        <f t="shared" si="760"/>
        <v>79068</v>
      </c>
      <c r="X986" s="45">
        <f t="shared" si="761"/>
        <v>2.3386291743013438E-3</v>
      </c>
      <c r="Y986" s="44">
        <f t="shared" si="762"/>
        <v>340</v>
      </c>
      <c r="Z986" s="45">
        <f t="shared" si="763"/>
        <v>7.8639990748236386E-3</v>
      </c>
      <c r="AA986" s="46">
        <f t="shared" si="764"/>
        <v>6.482656599693065E-3</v>
      </c>
      <c r="AB986" s="183">
        <f t="shared" si="766"/>
        <v>0.65</v>
      </c>
      <c r="AC986" s="36">
        <v>975</v>
      </c>
      <c r="AD986" s="47" t="e">
        <f>VLOOKUP(B986,#REF!,3,FALSE)</f>
        <v>#REF!</v>
      </c>
      <c r="AE986" s="2" t="e">
        <f t="shared" si="765"/>
        <v>#REF!</v>
      </c>
    </row>
    <row r="987" spans="1:31" x14ac:dyDescent="0.2">
      <c r="A987" s="25">
        <v>70</v>
      </c>
      <c r="B987" s="38" t="s">
        <v>1715</v>
      </c>
      <c r="C987" s="72" t="s">
        <v>1716</v>
      </c>
      <c r="D987" s="28">
        <v>176</v>
      </c>
      <c r="E987" s="69">
        <v>34516</v>
      </c>
      <c r="F987" s="42">
        <v>2593861</v>
      </c>
      <c r="G987" s="77">
        <v>4.6263100000000001</v>
      </c>
      <c r="H987" s="42">
        <v>0</v>
      </c>
      <c r="I987" s="77">
        <v>0</v>
      </c>
      <c r="J987" s="41">
        <f>ROUND((+F987*G987+H987*I987)/1000,0)</f>
        <v>12000</v>
      </c>
      <c r="K987" s="42">
        <v>3077890</v>
      </c>
      <c r="L987" s="77">
        <v>3.8987699999999998</v>
      </c>
      <c r="M987" s="42">
        <v>0</v>
      </c>
      <c r="N987" s="77">
        <v>0</v>
      </c>
      <c r="O987" s="41">
        <f>ROUND((+K987*L987+M987*N987)/1000,0)</f>
        <v>12000</v>
      </c>
      <c r="P987" s="42">
        <v>3254444</v>
      </c>
      <c r="Q987" s="77">
        <v>3.8409</v>
      </c>
      <c r="R987" s="42">
        <v>0</v>
      </c>
      <c r="S987" s="77">
        <v>0</v>
      </c>
      <c r="T987" s="41">
        <f t="shared" si="767"/>
        <v>12500</v>
      </c>
      <c r="U987" s="42">
        <f t="shared" si="759"/>
        <v>36500</v>
      </c>
      <c r="V987" s="43" t="s">
        <v>37</v>
      </c>
      <c r="W987" s="44">
        <f t="shared" si="760"/>
        <v>36500</v>
      </c>
      <c r="X987" s="45">
        <f t="shared" si="761"/>
        <v>1.0795766284969778E-3</v>
      </c>
      <c r="Y987" s="44">
        <f t="shared" si="762"/>
        <v>176</v>
      </c>
      <c r="Z987" s="45">
        <f t="shared" si="763"/>
        <v>4.0707759916734131E-3</v>
      </c>
      <c r="AA987" s="46">
        <f t="shared" si="764"/>
        <v>3.3229761508793043E-3</v>
      </c>
      <c r="AB987" s="183">
        <f t="shared" si="766"/>
        <v>0.33</v>
      </c>
      <c r="AC987" s="36">
        <v>976</v>
      </c>
      <c r="AD987" s="47" t="e">
        <f>VLOOKUP(B987,#REF!,3,FALSE)</f>
        <v>#REF!</v>
      </c>
      <c r="AE987" s="2" t="e">
        <f t="shared" si="765"/>
        <v>#REF!</v>
      </c>
    </row>
    <row r="988" spans="1:31" x14ac:dyDescent="0.2">
      <c r="A988" s="25">
        <v>70</v>
      </c>
      <c r="B988" s="38" t="s">
        <v>1717</v>
      </c>
      <c r="C988" s="89" t="s">
        <v>1718</v>
      </c>
      <c r="D988" s="49">
        <v>103</v>
      </c>
      <c r="E988" s="69">
        <v>38169</v>
      </c>
      <c r="F988" s="42">
        <v>0</v>
      </c>
      <c r="G988" s="77">
        <v>8.1795600000000004</v>
      </c>
      <c r="H988" s="42">
        <v>0</v>
      </c>
      <c r="I988" s="77">
        <v>0</v>
      </c>
      <c r="J988" s="41">
        <f>ROUND((+F988*G988+H988*I988)/1000,0)</f>
        <v>0</v>
      </c>
      <c r="K988" s="42">
        <v>0</v>
      </c>
      <c r="L988" s="77">
        <v>7.6051700000000002</v>
      </c>
      <c r="M988" s="42">
        <v>0</v>
      </c>
      <c r="N988" s="77">
        <v>0</v>
      </c>
      <c r="O988" s="41">
        <f>ROUND((+K988*L988+M988*N988)/1000,0)</f>
        <v>0</v>
      </c>
      <c r="P988" s="42">
        <v>0</v>
      </c>
      <c r="Q988" s="77">
        <v>8.0067199999999996</v>
      </c>
      <c r="R988" s="42">
        <v>0</v>
      </c>
      <c r="S988" s="77">
        <v>0</v>
      </c>
      <c r="T988" s="41">
        <f t="shared" si="767"/>
        <v>0</v>
      </c>
      <c r="U988" s="42">
        <f t="shared" si="759"/>
        <v>0</v>
      </c>
      <c r="V988" s="43" t="s">
        <v>37</v>
      </c>
      <c r="W988" s="44">
        <f t="shared" si="760"/>
        <v>0</v>
      </c>
      <c r="X988" s="45">
        <f t="shared" si="761"/>
        <v>0</v>
      </c>
      <c r="Y988" s="44">
        <f t="shared" si="762"/>
        <v>103</v>
      </c>
      <c r="Z988" s="45">
        <f t="shared" si="763"/>
        <v>2.3823291314906906E-3</v>
      </c>
      <c r="AA988" s="46">
        <f t="shared" si="764"/>
        <v>1.786746848618018E-3</v>
      </c>
      <c r="AB988" s="183">
        <f t="shared" si="766"/>
        <v>0.18</v>
      </c>
      <c r="AC988" s="36">
        <v>977</v>
      </c>
      <c r="AD988" s="47" t="e">
        <f>VLOOKUP(B988,#REF!,3,FALSE)</f>
        <v>#REF!</v>
      </c>
      <c r="AE988" s="2" t="e">
        <f t="shared" si="765"/>
        <v>#REF!</v>
      </c>
    </row>
    <row r="989" spans="1:31" x14ac:dyDescent="0.2">
      <c r="A989" s="25">
        <v>70</v>
      </c>
      <c r="B989" s="38" t="s">
        <v>1719</v>
      </c>
      <c r="C989" s="73" t="s">
        <v>1720</v>
      </c>
      <c r="D989" s="28">
        <v>0</v>
      </c>
      <c r="E989" s="69"/>
      <c r="F989" s="42">
        <v>0</v>
      </c>
      <c r="G989" s="77">
        <v>7.9131099999999996</v>
      </c>
      <c r="H989" s="42">
        <v>0</v>
      </c>
      <c r="I989" s="77">
        <v>3.0002499999999999</v>
      </c>
      <c r="J989" s="41">
        <f>ROUND((+F989*G989+H989*I989)/1000,0)</f>
        <v>0</v>
      </c>
      <c r="K989" s="42">
        <v>0</v>
      </c>
      <c r="L989" s="77">
        <v>7.9137300000000002</v>
      </c>
      <c r="M989" s="42">
        <v>0</v>
      </c>
      <c r="N989" s="77">
        <v>2.9995799999999999</v>
      </c>
      <c r="O989" s="41">
        <f>ROUND((+K989*L989+M989*N989)/1000,0)</f>
        <v>0</v>
      </c>
      <c r="P989" s="42">
        <v>0</v>
      </c>
      <c r="Q989" s="77">
        <v>7.5796000000000001</v>
      </c>
      <c r="R989" s="42">
        <v>0</v>
      </c>
      <c r="S989" s="77">
        <v>2.9996399999999999</v>
      </c>
      <c r="T989" s="41">
        <f t="shared" si="767"/>
        <v>0</v>
      </c>
      <c r="U989" s="42">
        <f t="shared" si="759"/>
        <v>0</v>
      </c>
      <c r="V989" s="43" t="s">
        <v>154</v>
      </c>
      <c r="W989" s="44" t="str">
        <f t="shared" si="760"/>
        <v/>
      </c>
      <c r="X989" s="45">
        <f t="shared" si="761"/>
        <v>0</v>
      </c>
      <c r="Y989" s="44" t="str">
        <f t="shared" si="762"/>
        <v/>
      </c>
      <c r="Z989" s="45">
        <f t="shared" si="763"/>
        <v>0</v>
      </c>
      <c r="AA989" s="46">
        <f t="shared" si="764"/>
        <v>0</v>
      </c>
      <c r="AB989" s="183">
        <f t="shared" si="766"/>
        <v>0</v>
      </c>
      <c r="AC989" s="36">
        <v>978</v>
      </c>
      <c r="AD989" s="47" t="e">
        <f>VLOOKUP(B989,#REF!,3,FALSE)</f>
        <v>#REF!</v>
      </c>
      <c r="AE989" s="2" t="e">
        <f t="shared" si="765"/>
        <v>#REF!</v>
      </c>
    </row>
    <row r="990" spans="1:31" x14ac:dyDescent="0.2">
      <c r="A990" s="25">
        <v>70</v>
      </c>
      <c r="B990" s="38" t="s">
        <v>1721</v>
      </c>
      <c r="C990" s="72" t="s">
        <v>1722</v>
      </c>
      <c r="D990" s="28">
        <v>963</v>
      </c>
      <c r="E990" s="69">
        <v>34516</v>
      </c>
      <c r="F990" s="42">
        <v>4603418</v>
      </c>
      <c r="G990" s="77">
        <v>4.4999200000000004</v>
      </c>
      <c r="H990" s="42">
        <v>372139</v>
      </c>
      <c r="I990" s="77">
        <v>3.0037500000000001</v>
      </c>
      <c r="J990" s="41">
        <f>ROUND((+F990*G990+H990*I990)/1000,0)</f>
        <v>21833</v>
      </c>
      <c r="K990" s="42">
        <v>5284123</v>
      </c>
      <c r="L990" s="77">
        <v>4.8999600000000001</v>
      </c>
      <c r="M990" s="42">
        <v>406578</v>
      </c>
      <c r="N990" s="77">
        <v>3.0037500000000001</v>
      </c>
      <c r="O990" s="41">
        <f>ROUND((+K990*L990+M990*N990)/1000,0)</f>
        <v>27113</v>
      </c>
      <c r="P990" s="42">
        <v>5668159</v>
      </c>
      <c r="Q990" s="77">
        <v>5.0000400000000003</v>
      </c>
      <c r="R990" s="42">
        <v>417287</v>
      </c>
      <c r="S990" s="77">
        <v>3.0037500000000001</v>
      </c>
      <c r="T990" s="41">
        <f t="shared" si="767"/>
        <v>29594</v>
      </c>
      <c r="U990" s="42">
        <f t="shared" si="759"/>
        <v>78540</v>
      </c>
      <c r="V990" s="43" t="s">
        <v>37</v>
      </c>
      <c r="W990" s="44">
        <f t="shared" si="760"/>
        <v>78540</v>
      </c>
      <c r="X990" s="45">
        <f t="shared" si="761"/>
        <v>2.3230122849904836E-3</v>
      </c>
      <c r="Y990" s="44">
        <f t="shared" si="762"/>
        <v>963</v>
      </c>
      <c r="Z990" s="45">
        <f t="shared" si="763"/>
        <v>2.2273620908985776E-2</v>
      </c>
      <c r="AA990" s="46">
        <f t="shared" si="764"/>
        <v>1.7285968752986956E-2</v>
      </c>
      <c r="AB990" s="183">
        <f t="shared" si="766"/>
        <v>1.73</v>
      </c>
      <c r="AC990" s="36">
        <v>979</v>
      </c>
      <c r="AD990" s="47" t="e">
        <f>VLOOKUP(B990,#REF!,3,FALSE)</f>
        <v>#REF!</v>
      </c>
      <c r="AE990" s="2" t="e">
        <f t="shared" si="765"/>
        <v>#REF!</v>
      </c>
    </row>
    <row r="991" spans="1:31" x14ac:dyDescent="0.2">
      <c r="A991" s="25">
        <v>70</v>
      </c>
      <c r="B991" s="38" t="s">
        <v>1723</v>
      </c>
      <c r="C991" s="99" t="s">
        <v>1724</v>
      </c>
      <c r="D991" s="28">
        <v>101</v>
      </c>
      <c r="E991" s="69">
        <v>43282</v>
      </c>
      <c r="F991" s="42">
        <v>0</v>
      </c>
      <c r="G991" s="77">
        <v>9.3622999999999994</v>
      </c>
      <c r="H991" s="42">
        <v>0</v>
      </c>
      <c r="I991" s="77">
        <v>3.0025900000000001</v>
      </c>
      <c r="J991" s="41">
        <f>ROUND((+F991*G991+H991*I991)/1000,5)</f>
        <v>0</v>
      </c>
      <c r="K991" s="42">
        <v>0</v>
      </c>
      <c r="L991" s="77">
        <v>8.8057999999999996</v>
      </c>
      <c r="M991" s="42">
        <v>0</v>
      </c>
      <c r="N991" s="77">
        <v>3.0037500000000001</v>
      </c>
      <c r="O991" s="41">
        <f>ROUND((+K991*L991+M991*N991)/1000,5)</f>
        <v>0</v>
      </c>
      <c r="P991" s="42">
        <v>0</v>
      </c>
      <c r="Q991" s="77">
        <v>0</v>
      </c>
      <c r="R991" s="42">
        <v>0</v>
      </c>
      <c r="S991" s="77">
        <v>3.0012400000000001</v>
      </c>
      <c r="T991" s="41">
        <f>ROUND((+P991*Q991+R991*S991)/1000,5)</f>
        <v>0</v>
      </c>
      <c r="U991" s="42">
        <f t="shared" si="759"/>
        <v>0</v>
      </c>
      <c r="V991" s="43" t="s">
        <v>37</v>
      </c>
      <c r="W991" s="44">
        <f>IF(V991="yes",U991,"")</f>
        <v>0</v>
      </c>
      <c r="X991" s="45">
        <f>IF(V991="yes",W991/W$993,0)</f>
        <v>0</v>
      </c>
      <c r="Y991" s="44">
        <f>IF(V991="yes",D991,"")</f>
        <v>101</v>
      </c>
      <c r="Z991" s="45">
        <f>IF(V991="yes",Y991/Y$993,0)</f>
        <v>2.3360703134034924E-3</v>
      </c>
      <c r="AA991" s="46">
        <f>(X991*0.25+Z991*0.75)</f>
        <v>1.7520527350526193E-3</v>
      </c>
      <c r="AB991" s="183">
        <f t="shared" si="766"/>
        <v>0.18</v>
      </c>
      <c r="AC991" s="36">
        <v>980</v>
      </c>
      <c r="AD991" s="47"/>
    </row>
    <row r="992" spans="1:31" x14ac:dyDescent="0.2">
      <c r="A992" s="25">
        <v>70</v>
      </c>
      <c r="B992" s="38" t="s">
        <v>1725</v>
      </c>
      <c r="C992" s="39" t="s">
        <v>51</v>
      </c>
      <c r="D992" s="28">
        <v>10331</v>
      </c>
      <c r="E992" s="69">
        <v>34700</v>
      </c>
      <c r="F992" s="30"/>
      <c r="G992" s="77"/>
      <c r="H992" s="42"/>
      <c r="I992" s="77"/>
      <c r="J992" s="42">
        <v>5413975</v>
      </c>
      <c r="K992" s="42"/>
      <c r="L992" s="77"/>
      <c r="M992" s="42"/>
      <c r="N992" s="77"/>
      <c r="O992" s="42">
        <v>5504148</v>
      </c>
      <c r="P992" s="42"/>
      <c r="Q992" s="77"/>
      <c r="R992" s="42"/>
      <c r="S992" s="77"/>
      <c r="T992" s="42">
        <v>5696424</v>
      </c>
      <c r="U992" s="42">
        <f t="shared" si="759"/>
        <v>16614547</v>
      </c>
      <c r="V992" s="43" t="s">
        <v>37</v>
      </c>
      <c r="W992" s="44">
        <f t="shared" si="760"/>
        <v>16614547</v>
      </c>
      <c r="X992" s="45">
        <f t="shared" si="761"/>
        <v>0.49141579819902959</v>
      </c>
      <c r="Y992" s="44">
        <f t="shared" si="762"/>
        <v>10331</v>
      </c>
      <c r="Z992" s="45">
        <f t="shared" si="763"/>
        <v>0.2389499248294206</v>
      </c>
      <c r="AA992" s="46">
        <f t="shared" si="764"/>
        <v>0.30206639317182282</v>
      </c>
      <c r="AB992" s="183">
        <f t="shared" si="766"/>
        <v>30.21</v>
      </c>
      <c r="AC992" s="36">
        <v>981</v>
      </c>
      <c r="AD992" s="47" t="e">
        <f>VLOOKUP(B992,#REF!,3,FALSE)</f>
        <v>#REF!</v>
      </c>
      <c r="AE992" s="2" t="e">
        <f t="shared" si="765"/>
        <v>#REF!</v>
      </c>
    </row>
    <row r="993" spans="1:31" x14ac:dyDescent="0.2">
      <c r="A993" s="25">
        <v>70</v>
      </c>
      <c r="B993" s="51" t="s">
        <v>1726</v>
      </c>
      <c r="C993" s="52" t="s">
        <v>1727</v>
      </c>
      <c r="D993" s="71">
        <f>SUBTOTAL(9,D981:D992)</f>
        <v>43235</v>
      </c>
      <c r="E993" s="69"/>
      <c r="F993" s="55"/>
      <c r="G993" s="56"/>
      <c r="H993" s="55"/>
      <c r="I993" s="56"/>
      <c r="J993" s="57">
        <f>SUBTOTAL(9,J981:J992)</f>
        <v>10784767.57285</v>
      </c>
      <c r="K993" s="58"/>
      <c r="L993" s="59"/>
      <c r="M993" s="58"/>
      <c r="N993" s="59"/>
      <c r="O993" s="57">
        <f>SUBTOTAL(9,O981:O992)</f>
        <v>11265915.94008</v>
      </c>
      <c r="P993" s="57"/>
      <c r="Q993" s="60"/>
      <c r="R993" s="57"/>
      <c r="S993" s="60"/>
      <c r="T993" s="57">
        <f>SUBTOTAL(9,T981:T992)</f>
        <v>11758866.307599999</v>
      </c>
      <c r="U993" s="57">
        <f>SUBTOTAL(9,U981:U992)</f>
        <v>33809550</v>
      </c>
      <c r="V993" s="43"/>
      <c r="W993" s="61">
        <f t="shared" ref="W993:AB993" si="768">SUBTOTAL(9,W981:W992)</f>
        <v>33809550</v>
      </c>
      <c r="X993" s="62">
        <f t="shared" si="768"/>
        <v>1</v>
      </c>
      <c r="Y993" s="61">
        <f t="shared" si="768"/>
        <v>43235</v>
      </c>
      <c r="Z993" s="62">
        <f t="shared" si="768"/>
        <v>0.99999999999999989</v>
      </c>
      <c r="AA993" s="63">
        <f t="shared" si="768"/>
        <v>0.99999999999999989</v>
      </c>
      <c r="AB993" s="64">
        <f t="shared" si="768"/>
        <v>100.02000000000004</v>
      </c>
      <c r="AC993" s="36">
        <v>982</v>
      </c>
      <c r="AD993" s="47" t="e">
        <f>VLOOKUP(B993,#REF!,3,FALSE)</f>
        <v>#REF!</v>
      </c>
      <c r="AE993" s="2" t="e">
        <f t="shared" si="765"/>
        <v>#REF!</v>
      </c>
    </row>
    <row r="994" spans="1:31" ht="13.5" thickBot="1" x14ac:dyDescent="0.25">
      <c r="A994" s="25">
        <v>70</v>
      </c>
      <c r="B994" s="51"/>
      <c r="C994" s="52"/>
      <c r="D994" s="53" t="s">
        <v>54</v>
      </c>
      <c r="E994" s="54">
        <f>COUNTIF(E981:E992,"&gt;0.0")</f>
        <v>11</v>
      </c>
      <c r="F994" s="55"/>
      <c r="G994" s="56"/>
      <c r="H994" s="55"/>
      <c r="I994" s="56"/>
      <c r="J994" s="57"/>
      <c r="K994" s="58"/>
      <c r="L994" s="59"/>
      <c r="M994" s="58"/>
      <c r="N994" s="59"/>
      <c r="O994" s="57"/>
      <c r="P994" s="57"/>
      <c r="Q994" s="60"/>
      <c r="R994" s="57"/>
      <c r="S994" s="60"/>
      <c r="T994" s="57"/>
      <c r="U994" s="42"/>
      <c r="V994" s="43"/>
      <c r="W994" s="44"/>
      <c r="X994" s="45"/>
      <c r="Y994" s="44"/>
      <c r="Z994" s="45"/>
      <c r="AA994" s="46"/>
      <c r="AB994" s="183"/>
      <c r="AC994" s="36">
        <v>983</v>
      </c>
      <c r="AD994" s="47"/>
    </row>
    <row r="995" spans="1:31" ht="15.75" thickBot="1" x14ac:dyDescent="0.3">
      <c r="A995" s="25">
        <v>71</v>
      </c>
      <c r="B995" s="78" t="s">
        <v>1728</v>
      </c>
      <c r="C995" s="72"/>
      <c r="D995" s="28"/>
      <c r="E995" s="69"/>
      <c r="F995" s="42"/>
      <c r="G995" s="77"/>
      <c r="H995" s="42"/>
      <c r="I995" s="77"/>
      <c r="J995" s="42"/>
      <c r="K995" s="42"/>
      <c r="L995" s="77"/>
      <c r="M995" s="42"/>
      <c r="N995" s="77"/>
      <c r="O995" s="42"/>
      <c r="P995" s="42"/>
      <c r="Q995" s="77"/>
      <c r="R995" s="42"/>
      <c r="S995" s="77"/>
      <c r="T995" s="42"/>
      <c r="U995" s="42"/>
      <c r="V995" s="43"/>
      <c r="W995" s="33"/>
      <c r="X995" s="34"/>
      <c r="Y995" s="33"/>
      <c r="Z995" s="34"/>
      <c r="AA995" s="35"/>
      <c r="AB995" s="184">
        <v>100</v>
      </c>
      <c r="AC995" s="36">
        <v>984</v>
      </c>
      <c r="AD995" s="47"/>
    </row>
    <row r="996" spans="1:31" x14ac:dyDescent="0.2">
      <c r="A996" s="25">
        <v>71</v>
      </c>
      <c r="B996" s="38" t="s">
        <v>1729</v>
      </c>
      <c r="C996" s="73" t="s">
        <v>1730</v>
      </c>
      <c r="D996" s="28">
        <v>5251</v>
      </c>
      <c r="E996" s="69">
        <v>35065</v>
      </c>
      <c r="F996" s="42">
        <v>71741373</v>
      </c>
      <c r="G996" s="77">
        <v>12.98485</v>
      </c>
      <c r="H996" s="42">
        <v>819752</v>
      </c>
      <c r="I996" s="77">
        <v>3.0037500000000001</v>
      </c>
      <c r="J996" s="41">
        <f t="shared" ref="J996:J1003" si="769">ROUND((+F996*G996+H996*I996)/1000,0)</f>
        <v>934013</v>
      </c>
      <c r="K996" s="42">
        <v>77726080</v>
      </c>
      <c r="L996" s="77">
        <v>12.75501</v>
      </c>
      <c r="M996" s="42">
        <v>831804</v>
      </c>
      <c r="N996" s="77">
        <v>3.0037500000000001</v>
      </c>
      <c r="O996" s="41">
        <f>ROUND((+K996*L996+M996*N996)/1000,5)</f>
        <v>993895.45892999996</v>
      </c>
      <c r="P996" s="42">
        <v>82235180</v>
      </c>
      <c r="Q996" s="77">
        <v>13.70242</v>
      </c>
      <c r="R996" s="42">
        <v>871290</v>
      </c>
      <c r="S996" s="77">
        <v>3.0037500000000001</v>
      </c>
      <c r="T996" s="41">
        <f>ROUND((+P996*Q996+R996*S996)/1000,5)</f>
        <v>1129438.1124700001</v>
      </c>
      <c r="U996" s="42">
        <f t="shared" ref="U996:U1004" si="770">ROUND(+T996+O996+J996,0)</f>
        <v>3057347</v>
      </c>
      <c r="V996" s="43" t="s">
        <v>37</v>
      </c>
      <c r="W996" s="44">
        <f t="shared" ref="W996:W1004" si="771">IF(V996="yes",U996,"")</f>
        <v>3057347</v>
      </c>
      <c r="X996" s="45">
        <f t="shared" ref="X996:X1004" si="772">IF(V996="yes",W996/W$1005,0)</f>
        <v>0.2597800727369623</v>
      </c>
      <c r="Y996" s="44">
        <f t="shared" ref="Y996:Y1004" si="773">IF(V996="yes",D996,"")</f>
        <v>5251</v>
      </c>
      <c r="Z996" s="45">
        <f t="shared" ref="Z996:Z1004" si="774">IF(V996="yes",Y996/Y$1005,0)</f>
        <v>0.37025807361444085</v>
      </c>
      <c r="AA996" s="46">
        <f t="shared" ref="AA996:AA1004" si="775">(X996*0.25+Z996*0.75)</f>
        <v>0.3426385733950712</v>
      </c>
      <c r="AB996" s="183">
        <f>ROUND(+AA996*$AB$995,2)</f>
        <v>34.26</v>
      </c>
      <c r="AC996" s="36">
        <v>985</v>
      </c>
      <c r="AD996" s="47" t="e">
        <f>VLOOKUP(B996,#REF!,3,FALSE)</f>
        <v>#REF!</v>
      </c>
      <c r="AE996" s="2" t="e">
        <f t="shared" ref="AE996:AE1005" si="776">EXACT(D996,AD996)</f>
        <v>#REF!</v>
      </c>
    </row>
    <row r="997" spans="1:31" x14ac:dyDescent="0.2">
      <c r="A997" s="25">
        <v>71</v>
      </c>
      <c r="B997" s="38" t="s">
        <v>1731</v>
      </c>
      <c r="C997" s="72" t="s">
        <v>1732</v>
      </c>
      <c r="D997" s="28">
        <v>1605</v>
      </c>
      <c r="E997" s="69">
        <v>35977</v>
      </c>
      <c r="F997" s="42">
        <v>21210314</v>
      </c>
      <c r="G997" s="77">
        <v>8.9886900000000001</v>
      </c>
      <c r="H997" s="42">
        <v>233319</v>
      </c>
      <c r="I997" s="77">
        <v>3.0037500000000001</v>
      </c>
      <c r="J997" s="41">
        <f t="shared" si="769"/>
        <v>191354</v>
      </c>
      <c r="K997" s="42">
        <v>2197699</v>
      </c>
      <c r="L997" s="77">
        <v>8.2448399999999999</v>
      </c>
      <c r="M997" s="42">
        <v>243006</v>
      </c>
      <c r="N997" s="77">
        <v>3.0037500000000001</v>
      </c>
      <c r="O997" s="41">
        <f>ROUND((+K997*L997+M997*N997)/1000,5)</f>
        <v>18849.605899999999</v>
      </c>
      <c r="P997" s="42">
        <v>22816651</v>
      </c>
      <c r="Q997" s="77">
        <v>8.0201100000000007</v>
      </c>
      <c r="R997" s="42">
        <v>253527</v>
      </c>
      <c r="S997" s="77">
        <v>3.0037500000000001</v>
      </c>
      <c r="T997" s="41">
        <f>ROUND((+P997*Q997+R997*S997)/1000,5)</f>
        <v>183753.58257999999</v>
      </c>
      <c r="U997" s="42">
        <f t="shared" si="770"/>
        <v>393957</v>
      </c>
      <c r="V997" s="43" t="s">
        <v>37</v>
      </c>
      <c r="W997" s="44">
        <f t="shared" si="771"/>
        <v>393957</v>
      </c>
      <c r="X997" s="45">
        <f t="shared" si="772"/>
        <v>3.3474178140471281E-2</v>
      </c>
      <c r="Y997" s="44">
        <f t="shared" si="773"/>
        <v>1605</v>
      </c>
      <c r="Z997" s="45">
        <f t="shared" si="774"/>
        <v>0.11317162600479481</v>
      </c>
      <c r="AA997" s="46">
        <f t="shared" si="775"/>
        <v>9.3247264038713931E-2</v>
      </c>
      <c r="AB997" s="183">
        <f t="shared" ref="AB997:AB1003" si="777">ROUND(+AA997*$AB$995,2)</f>
        <v>9.32</v>
      </c>
      <c r="AC997" s="36">
        <v>986</v>
      </c>
      <c r="AD997" s="47" t="e">
        <f>VLOOKUP(B997,#REF!,3,FALSE)</f>
        <v>#REF!</v>
      </c>
      <c r="AE997" s="2" t="e">
        <f t="shared" si="776"/>
        <v>#REF!</v>
      </c>
    </row>
    <row r="998" spans="1:31" x14ac:dyDescent="0.2">
      <c r="A998" s="25">
        <v>71</v>
      </c>
      <c r="B998" s="38" t="s">
        <v>1733</v>
      </c>
      <c r="C998" s="72" t="s">
        <v>1734</v>
      </c>
      <c r="D998" s="28">
        <v>982</v>
      </c>
      <c r="E998" s="69">
        <v>35065</v>
      </c>
      <c r="F998" s="42">
        <v>15262302</v>
      </c>
      <c r="G998" s="77">
        <v>13.55405</v>
      </c>
      <c r="H998" s="42">
        <v>37594</v>
      </c>
      <c r="I998" s="77">
        <v>2.5270000000000001</v>
      </c>
      <c r="J998" s="41">
        <f t="shared" si="769"/>
        <v>206961</v>
      </c>
      <c r="K998" s="42">
        <v>16394419</v>
      </c>
      <c r="L998" s="77">
        <v>12.346030000000001</v>
      </c>
      <c r="M998" s="42">
        <v>16693</v>
      </c>
      <c r="N998" s="77">
        <v>3.0037500000000001</v>
      </c>
      <c r="O998" s="41">
        <f>ROUND((+K998*L998+M998*N998)/1000,0)</f>
        <v>202456</v>
      </c>
      <c r="P998" s="42">
        <v>17407620</v>
      </c>
      <c r="Q998" s="77">
        <v>12.304029999999999</v>
      </c>
      <c r="R998" s="42">
        <v>17368</v>
      </c>
      <c r="S998" s="77">
        <v>2.9940099999999998</v>
      </c>
      <c r="T998" s="41">
        <f>ROUND((+P998*Q998+R998*S998)/1000,0)</f>
        <v>214236</v>
      </c>
      <c r="U998" s="42">
        <f t="shared" si="770"/>
        <v>623653</v>
      </c>
      <c r="V998" s="43" t="s">
        <v>37</v>
      </c>
      <c r="W998" s="44">
        <f t="shared" si="771"/>
        <v>623653</v>
      </c>
      <c r="X998" s="45">
        <f t="shared" si="772"/>
        <v>5.2991244272444296E-2</v>
      </c>
      <c r="Y998" s="44">
        <f t="shared" si="773"/>
        <v>982</v>
      </c>
      <c r="Z998" s="45">
        <f t="shared" si="774"/>
        <v>6.9242702016640817E-2</v>
      </c>
      <c r="AA998" s="46">
        <f t="shared" si="775"/>
        <v>6.517983758059169E-2</v>
      </c>
      <c r="AB998" s="183">
        <f t="shared" si="777"/>
        <v>6.52</v>
      </c>
      <c r="AC998" s="36">
        <v>987</v>
      </c>
      <c r="AD998" s="47" t="e">
        <f>VLOOKUP(B998,#REF!,3,FALSE)</f>
        <v>#REF!</v>
      </c>
      <c r="AE998" s="2" t="e">
        <f t="shared" si="776"/>
        <v>#REF!</v>
      </c>
    </row>
    <row r="999" spans="1:31" x14ac:dyDescent="0.2">
      <c r="A999" s="25">
        <v>71</v>
      </c>
      <c r="B999" s="38" t="s">
        <v>1735</v>
      </c>
      <c r="C999" s="72" t="s">
        <v>1736</v>
      </c>
      <c r="D999" s="28">
        <v>896</v>
      </c>
      <c r="E999" s="69">
        <v>35065</v>
      </c>
      <c r="F999" s="42">
        <v>10111810</v>
      </c>
      <c r="G999" s="77">
        <v>9.7190300000000001</v>
      </c>
      <c r="H999" s="42">
        <v>20571</v>
      </c>
      <c r="I999" s="77">
        <v>2.4306100000000002</v>
      </c>
      <c r="J999" s="41">
        <f t="shared" si="769"/>
        <v>98327</v>
      </c>
      <c r="K999" s="42">
        <v>10871119</v>
      </c>
      <c r="L999" s="77">
        <v>9.5733499999999996</v>
      </c>
      <c r="M999" s="42">
        <v>21446</v>
      </c>
      <c r="N999" s="77">
        <v>2.5179499999999999</v>
      </c>
      <c r="O999" s="41">
        <f>ROUND((+K999*L999+M999*N999)/1000,0)</f>
        <v>104127</v>
      </c>
      <c r="P999" s="42">
        <v>11341925</v>
      </c>
      <c r="Q999" s="77">
        <v>11.13917</v>
      </c>
      <c r="R999" s="42">
        <v>62172</v>
      </c>
      <c r="S999" s="77">
        <v>2.49308</v>
      </c>
      <c r="T999" s="41">
        <f>ROUND((+P999*Q999+R999*S999)/1000,0)</f>
        <v>126495</v>
      </c>
      <c r="U999" s="42">
        <f t="shared" si="770"/>
        <v>328949</v>
      </c>
      <c r="V999" s="43" t="s">
        <v>37</v>
      </c>
      <c r="W999" s="44">
        <f t="shared" si="771"/>
        <v>328949</v>
      </c>
      <c r="X999" s="45">
        <f t="shared" si="772"/>
        <v>2.7950505829646099E-2</v>
      </c>
      <c r="Y999" s="44">
        <f t="shared" si="773"/>
        <v>896</v>
      </c>
      <c r="Z999" s="45">
        <f t="shared" si="774"/>
        <v>6.3178677196446195E-2</v>
      </c>
      <c r="AA999" s="46">
        <f t="shared" si="775"/>
        <v>5.4371634354746165E-2</v>
      </c>
      <c r="AB999" s="183">
        <f t="shared" si="777"/>
        <v>5.44</v>
      </c>
      <c r="AC999" s="36">
        <v>988</v>
      </c>
      <c r="AD999" s="47" t="e">
        <f>VLOOKUP(B999,#REF!,3,FALSE)</f>
        <v>#REF!</v>
      </c>
      <c r="AE999" s="2" t="e">
        <f t="shared" si="776"/>
        <v>#REF!</v>
      </c>
    </row>
    <row r="1000" spans="1:31" x14ac:dyDescent="0.2">
      <c r="A1000" s="25">
        <v>71</v>
      </c>
      <c r="B1000" s="38" t="s">
        <v>1737</v>
      </c>
      <c r="C1000" s="72" t="s">
        <v>1738</v>
      </c>
      <c r="D1000" s="28">
        <v>1392</v>
      </c>
      <c r="E1000" s="69">
        <v>35065</v>
      </c>
      <c r="F1000" s="42">
        <v>16591822</v>
      </c>
      <c r="G1000" s="77">
        <v>9.8163400000000003</v>
      </c>
      <c r="H1000" s="42">
        <v>497647</v>
      </c>
      <c r="I1000" s="77">
        <v>2.9539</v>
      </c>
      <c r="J1000" s="41">
        <f t="shared" si="769"/>
        <v>164341</v>
      </c>
      <c r="K1000" s="42">
        <v>17593721</v>
      </c>
      <c r="L1000" s="77">
        <v>9.2556899999999995</v>
      </c>
      <c r="M1000" s="42">
        <v>528770</v>
      </c>
      <c r="N1000" s="77">
        <v>2.83677</v>
      </c>
      <c r="O1000" s="41">
        <f>ROUND((+K1000*L1000+M1000*N1000)/1000,0)</f>
        <v>164342</v>
      </c>
      <c r="P1000" s="42">
        <v>18402989</v>
      </c>
      <c r="Q1000" s="77">
        <v>10.136559999999999</v>
      </c>
      <c r="R1000" s="42">
        <v>542229</v>
      </c>
      <c r="S1000" s="77">
        <v>2.7663600000000002</v>
      </c>
      <c r="T1000" s="41">
        <f>ROUND((+P1000*Q1000+R1000*S1000)/1000,0)</f>
        <v>188043</v>
      </c>
      <c r="U1000" s="42">
        <f t="shared" si="770"/>
        <v>516726</v>
      </c>
      <c r="V1000" s="43" t="s">
        <v>37</v>
      </c>
      <c r="W1000" s="44">
        <f t="shared" si="771"/>
        <v>516726</v>
      </c>
      <c r="X1000" s="45">
        <f t="shared" si="772"/>
        <v>4.39057515764745E-2</v>
      </c>
      <c r="Y1000" s="44">
        <f t="shared" si="773"/>
        <v>1392</v>
      </c>
      <c r="Z1000" s="45">
        <f t="shared" si="774"/>
        <v>9.8152587787336057E-2</v>
      </c>
      <c r="AA1000" s="46">
        <f t="shared" si="775"/>
        <v>8.4590878734620678E-2</v>
      </c>
      <c r="AB1000" s="183">
        <f t="shared" si="777"/>
        <v>8.4600000000000009</v>
      </c>
      <c r="AC1000" s="36">
        <v>989</v>
      </c>
      <c r="AD1000" s="47" t="e">
        <f>VLOOKUP(B1000,#REF!,3,FALSE)</f>
        <v>#REF!</v>
      </c>
      <c r="AE1000" s="2" t="e">
        <f t="shared" si="776"/>
        <v>#REF!</v>
      </c>
    </row>
    <row r="1001" spans="1:31" x14ac:dyDescent="0.2">
      <c r="A1001" s="25">
        <v>71</v>
      </c>
      <c r="B1001" s="38" t="s">
        <v>1739</v>
      </c>
      <c r="C1001" s="72" t="s">
        <v>1740</v>
      </c>
      <c r="D1001" s="28">
        <v>629</v>
      </c>
      <c r="E1001" s="69">
        <v>35065</v>
      </c>
      <c r="F1001" s="42">
        <v>8578733</v>
      </c>
      <c r="G1001" s="77">
        <v>8.2555300000000003</v>
      </c>
      <c r="H1001" s="42">
        <v>219964</v>
      </c>
      <c r="I1001" s="77">
        <v>3.0037500000000001</v>
      </c>
      <c r="J1001" s="41">
        <f t="shared" si="769"/>
        <v>71483</v>
      </c>
      <c r="K1001" s="42">
        <v>8183575</v>
      </c>
      <c r="L1001" s="77">
        <v>8.4739199999999997</v>
      </c>
      <c r="M1001" s="42">
        <v>227963</v>
      </c>
      <c r="N1001" s="77">
        <v>3.0037500000000001</v>
      </c>
      <c r="O1001" s="41">
        <f>ROUND((+K1001*L1001+M1001*N1001)/1000,5)</f>
        <v>70031.703729999994</v>
      </c>
      <c r="P1001" s="42">
        <v>8699118</v>
      </c>
      <c r="Q1001" s="77">
        <v>9.8431899999999999</v>
      </c>
      <c r="R1001" s="42">
        <v>237194</v>
      </c>
      <c r="S1001" s="77">
        <v>3.0037500000000001</v>
      </c>
      <c r="T1001" s="41">
        <f>ROUND((+P1001*Q1001+R1001*S1001)/1000,5)</f>
        <v>86339.542780000003</v>
      </c>
      <c r="U1001" s="42">
        <f t="shared" si="770"/>
        <v>227854</v>
      </c>
      <c r="V1001" s="43" t="s">
        <v>37</v>
      </c>
      <c r="W1001" s="44">
        <f t="shared" si="771"/>
        <v>227854</v>
      </c>
      <c r="X1001" s="45">
        <f t="shared" si="772"/>
        <v>1.9360553019793895E-2</v>
      </c>
      <c r="Y1001" s="44">
        <f t="shared" si="773"/>
        <v>629</v>
      </c>
      <c r="Z1001" s="45">
        <f t="shared" si="774"/>
        <v>4.4351995487237346E-2</v>
      </c>
      <c r="AA1001" s="46">
        <f t="shared" si="775"/>
        <v>3.8104134870376484E-2</v>
      </c>
      <c r="AB1001" s="183">
        <f t="shared" si="777"/>
        <v>3.81</v>
      </c>
      <c r="AC1001" s="36">
        <v>990</v>
      </c>
      <c r="AD1001" s="47" t="e">
        <f>VLOOKUP(B1001,#REF!,3,FALSE)</f>
        <v>#REF!</v>
      </c>
      <c r="AE1001" s="2" t="e">
        <f t="shared" si="776"/>
        <v>#REF!</v>
      </c>
    </row>
    <row r="1002" spans="1:31" x14ac:dyDescent="0.2">
      <c r="A1002" s="25">
        <v>71</v>
      </c>
      <c r="B1002" s="38" t="s">
        <v>1741</v>
      </c>
      <c r="C1002" s="72" t="s">
        <v>1742</v>
      </c>
      <c r="D1002" s="28">
        <v>117</v>
      </c>
      <c r="E1002" s="69">
        <v>35065</v>
      </c>
      <c r="F1002" s="42">
        <v>1912099</v>
      </c>
      <c r="G1002" s="77">
        <v>7.8447800000000001</v>
      </c>
      <c r="H1002" s="42">
        <v>0</v>
      </c>
      <c r="I1002" s="77">
        <v>0</v>
      </c>
      <c r="J1002" s="41">
        <f t="shared" si="769"/>
        <v>15000</v>
      </c>
      <c r="K1002" s="42">
        <v>1949730</v>
      </c>
      <c r="L1002" s="77">
        <v>7.83955</v>
      </c>
      <c r="M1002" s="42">
        <v>0</v>
      </c>
      <c r="N1002" s="77">
        <v>0</v>
      </c>
      <c r="O1002" s="41">
        <f>ROUND((+K1002*L1002+M1002*N1002)/1000,0)</f>
        <v>15285</v>
      </c>
      <c r="P1002" s="42">
        <v>2026071</v>
      </c>
      <c r="Q1002" s="77">
        <v>7.8398000000000003</v>
      </c>
      <c r="R1002" s="42">
        <v>0</v>
      </c>
      <c r="S1002" s="77">
        <v>0</v>
      </c>
      <c r="T1002" s="41">
        <f>ROUND((+P1002*Q1002+R1002*S1002)/1000,0)</f>
        <v>15884</v>
      </c>
      <c r="U1002" s="42">
        <f t="shared" si="770"/>
        <v>46169</v>
      </c>
      <c r="V1002" s="43" t="s">
        <v>37</v>
      </c>
      <c r="W1002" s="44">
        <f t="shared" si="771"/>
        <v>46169</v>
      </c>
      <c r="X1002" s="45">
        <f t="shared" si="772"/>
        <v>3.9229391293146678E-3</v>
      </c>
      <c r="Y1002" s="44">
        <f t="shared" si="773"/>
        <v>117</v>
      </c>
      <c r="Z1002" s="45">
        <f t="shared" si="774"/>
        <v>8.2498942321252294E-3</v>
      </c>
      <c r="AA1002" s="46">
        <f t="shared" si="775"/>
        <v>7.1681554564225888E-3</v>
      </c>
      <c r="AB1002" s="183">
        <f t="shared" si="777"/>
        <v>0.72</v>
      </c>
      <c r="AC1002" s="36">
        <v>991</v>
      </c>
      <c r="AD1002" s="47" t="e">
        <f>VLOOKUP(B1002,#REF!,3,FALSE)</f>
        <v>#REF!</v>
      </c>
      <c r="AE1002" s="2" t="e">
        <f t="shared" si="776"/>
        <v>#REF!</v>
      </c>
    </row>
    <row r="1003" spans="1:31" x14ac:dyDescent="0.2">
      <c r="A1003" s="25">
        <v>71</v>
      </c>
      <c r="B1003" s="38" t="s">
        <v>1743</v>
      </c>
      <c r="C1003" s="72" t="s">
        <v>1744</v>
      </c>
      <c r="D1003" s="28">
        <v>146</v>
      </c>
      <c r="E1003" s="69">
        <v>35065</v>
      </c>
      <c r="F1003" s="42">
        <v>1962582</v>
      </c>
      <c r="G1003" s="77">
        <v>8.7079199999999997</v>
      </c>
      <c r="H1003" s="42">
        <v>127143</v>
      </c>
      <c r="I1003" s="77">
        <v>3.0037500000000001</v>
      </c>
      <c r="J1003" s="41">
        <f t="shared" si="769"/>
        <v>17472</v>
      </c>
      <c r="K1003" s="42">
        <v>1982679</v>
      </c>
      <c r="L1003" s="77">
        <v>8.8682999999999996</v>
      </c>
      <c r="M1003" s="42">
        <v>132780</v>
      </c>
      <c r="N1003" s="77">
        <v>3.0037500000000001</v>
      </c>
      <c r="O1003" s="41">
        <f>ROUND((+K1003*L1003+M1003*N1003)/1000,0)</f>
        <v>17982</v>
      </c>
      <c r="P1003" s="42">
        <v>2036045</v>
      </c>
      <c r="Q1003" s="77">
        <v>9.0292499999999993</v>
      </c>
      <c r="R1003" s="42">
        <v>138157</v>
      </c>
      <c r="S1003" s="77">
        <v>3.0037500000000001</v>
      </c>
      <c r="T1003" s="41">
        <f>ROUND((+P1003*Q1003+R1003*S1003)/1000,0)</f>
        <v>18799</v>
      </c>
      <c r="U1003" s="42">
        <f t="shared" si="770"/>
        <v>54253</v>
      </c>
      <c r="V1003" s="43" t="s">
        <v>37</v>
      </c>
      <c r="W1003" s="44">
        <f t="shared" si="771"/>
        <v>54253</v>
      </c>
      <c r="X1003" s="45">
        <f t="shared" si="772"/>
        <v>4.6098294652842531E-3</v>
      </c>
      <c r="Y1003" s="44">
        <f t="shared" si="773"/>
        <v>146</v>
      </c>
      <c r="Z1003" s="45">
        <f t="shared" si="774"/>
        <v>1.0294739811028063E-2</v>
      </c>
      <c r="AA1003" s="46">
        <f t="shared" si="775"/>
        <v>8.8735122245921106E-3</v>
      </c>
      <c r="AB1003" s="183">
        <f t="shared" si="777"/>
        <v>0.89</v>
      </c>
      <c r="AC1003" s="36">
        <v>992</v>
      </c>
      <c r="AD1003" s="47" t="e">
        <f>VLOOKUP(B1003,#REF!,3,FALSE)</f>
        <v>#REF!</v>
      </c>
      <c r="AE1003" s="2" t="e">
        <f t="shared" si="776"/>
        <v>#REF!</v>
      </c>
    </row>
    <row r="1004" spans="1:31" x14ac:dyDescent="0.2">
      <c r="A1004" s="25">
        <v>71</v>
      </c>
      <c r="B1004" s="38" t="s">
        <v>1745</v>
      </c>
      <c r="C1004" s="39" t="s">
        <v>51</v>
      </c>
      <c r="D1004" s="28">
        <v>3164</v>
      </c>
      <c r="E1004" s="69">
        <v>35065</v>
      </c>
      <c r="F1004" s="30"/>
      <c r="G1004" s="77"/>
      <c r="H1004" s="42"/>
      <c r="I1004" s="77"/>
      <c r="J1004" s="42">
        <v>2075409</v>
      </c>
      <c r="K1004" s="42"/>
      <c r="L1004" s="77"/>
      <c r="M1004" s="42"/>
      <c r="N1004" s="77"/>
      <c r="O1004" s="42">
        <v>2117550</v>
      </c>
      <c r="P1004" s="42"/>
      <c r="Q1004" s="77"/>
      <c r="R1004" s="42"/>
      <c r="S1004" s="77"/>
      <c r="T1004" s="42">
        <v>2327115</v>
      </c>
      <c r="U1004" s="42">
        <f t="shared" si="770"/>
        <v>6520074</v>
      </c>
      <c r="V1004" s="43" t="s">
        <v>37</v>
      </c>
      <c r="W1004" s="44">
        <f t="shared" si="771"/>
        <v>6520074</v>
      </c>
      <c r="X1004" s="45">
        <f t="shared" si="772"/>
        <v>0.5540049258296087</v>
      </c>
      <c r="Y1004" s="44">
        <f t="shared" si="773"/>
        <v>3164</v>
      </c>
      <c r="Z1004" s="45">
        <f t="shared" si="774"/>
        <v>0.22309970384995065</v>
      </c>
      <c r="AA1004" s="46">
        <f t="shared" si="775"/>
        <v>0.30582600934486515</v>
      </c>
      <c r="AB1004" s="183">
        <f>ROUND(+AA1004*$AB$995,2)</f>
        <v>30.58</v>
      </c>
      <c r="AC1004" s="36">
        <v>993</v>
      </c>
      <c r="AD1004" s="47" t="e">
        <f>VLOOKUP(B1004,#REF!,3,FALSE)</f>
        <v>#REF!</v>
      </c>
      <c r="AE1004" s="2" t="e">
        <f t="shared" si="776"/>
        <v>#REF!</v>
      </c>
    </row>
    <row r="1005" spans="1:31" x14ac:dyDescent="0.2">
      <c r="A1005" s="25">
        <v>71</v>
      </c>
      <c r="B1005" s="51" t="s">
        <v>1746</v>
      </c>
      <c r="C1005" s="52" t="s">
        <v>1747</v>
      </c>
      <c r="D1005" s="71">
        <f>SUBTOTAL(9,D996:D1004)</f>
        <v>14182</v>
      </c>
      <c r="E1005" s="69"/>
      <c r="F1005" s="55"/>
      <c r="G1005" s="56"/>
      <c r="H1005" s="55"/>
      <c r="I1005" s="56"/>
      <c r="J1005" s="57">
        <f>SUBTOTAL(9,J996:J1004)</f>
        <v>3774360</v>
      </c>
      <c r="K1005" s="58"/>
      <c r="L1005" s="59"/>
      <c r="M1005" s="58"/>
      <c r="N1005" s="59"/>
      <c r="O1005" s="57">
        <f>SUBTOTAL(9,O996:O1004)</f>
        <v>3704518.7685599998</v>
      </c>
      <c r="P1005" s="57"/>
      <c r="Q1005" s="60"/>
      <c r="R1005" s="57"/>
      <c r="S1005" s="60"/>
      <c r="T1005" s="57">
        <f>SUBTOTAL(9,T996:T1004)</f>
        <v>4290103.23783</v>
      </c>
      <c r="U1005" s="57">
        <f>SUBTOTAL(9,U996:U1004)</f>
        <v>11768982</v>
      </c>
      <c r="V1005" s="43"/>
      <c r="W1005" s="61">
        <f t="shared" ref="W1005:AB1005" si="778">SUBTOTAL(9,W996:W1004)</f>
        <v>11768982</v>
      </c>
      <c r="X1005" s="62">
        <f t="shared" si="778"/>
        <v>1</v>
      </c>
      <c r="Y1005" s="61">
        <f t="shared" si="778"/>
        <v>14182</v>
      </c>
      <c r="Z1005" s="62">
        <f t="shared" si="778"/>
        <v>1</v>
      </c>
      <c r="AA1005" s="63">
        <f t="shared" si="778"/>
        <v>0.99999999999999989</v>
      </c>
      <c r="AB1005" s="64">
        <f t="shared" si="778"/>
        <v>99.999999999999986</v>
      </c>
      <c r="AC1005" s="36">
        <v>994</v>
      </c>
      <c r="AD1005" s="47" t="e">
        <f>VLOOKUP(B1005,#REF!,3,FALSE)</f>
        <v>#REF!</v>
      </c>
      <c r="AE1005" s="2" t="e">
        <f t="shared" si="776"/>
        <v>#REF!</v>
      </c>
    </row>
    <row r="1006" spans="1:31" ht="13.5" thickBot="1" x14ac:dyDescent="0.25">
      <c r="A1006" s="25">
        <v>71</v>
      </c>
      <c r="B1006" s="51"/>
      <c r="C1006" s="52"/>
      <c r="D1006" s="53" t="s">
        <v>54</v>
      </c>
      <c r="E1006" s="54">
        <f>COUNTIF(E996:E1004,"&gt;0.0")</f>
        <v>9</v>
      </c>
      <c r="F1006" s="55"/>
      <c r="G1006" s="56"/>
      <c r="H1006" s="55"/>
      <c r="I1006" s="56"/>
      <c r="J1006" s="57"/>
      <c r="K1006" s="58"/>
      <c r="L1006" s="59"/>
      <c r="M1006" s="58"/>
      <c r="N1006" s="59"/>
      <c r="O1006" s="57"/>
      <c r="P1006" s="57"/>
      <c r="Q1006" s="60"/>
      <c r="R1006" s="57"/>
      <c r="S1006" s="60"/>
      <c r="T1006" s="57"/>
      <c r="U1006" s="42"/>
      <c r="V1006" s="43"/>
      <c r="W1006" s="44"/>
      <c r="X1006" s="45"/>
      <c r="Y1006" s="44"/>
      <c r="Z1006" s="45"/>
      <c r="AA1006" s="46"/>
      <c r="AB1006" s="183"/>
      <c r="AC1006" s="36">
        <v>995</v>
      </c>
      <c r="AD1006" s="47"/>
    </row>
    <row r="1007" spans="1:31" ht="15.75" thickBot="1" x14ac:dyDescent="0.3">
      <c r="A1007" s="25">
        <v>72</v>
      </c>
      <c r="B1007" s="78" t="s">
        <v>1748</v>
      </c>
      <c r="C1007" s="72"/>
      <c r="D1007" s="28"/>
      <c r="E1007" s="69"/>
      <c r="F1007" s="42"/>
      <c r="G1007" s="77"/>
      <c r="H1007" s="42"/>
      <c r="I1007" s="77"/>
      <c r="J1007" s="42"/>
      <c r="K1007" s="42"/>
      <c r="L1007" s="77"/>
      <c r="M1007" s="42"/>
      <c r="N1007" s="92"/>
      <c r="O1007" s="42"/>
      <c r="P1007" s="42"/>
      <c r="Q1007" s="77"/>
      <c r="R1007" s="42"/>
      <c r="S1007" s="77"/>
      <c r="T1007" s="42"/>
      <c r="U1007" s="42"/>
      <c r="V1007" s="43"/>
      <c r="W1007" s="33"/>
      <c r="X1007" s="34"/>
      <c r="Y1007" s="33"/>
      <c r="Z1007" s="34"/>
      <c r="AA1007" s="35"/>
      <c r="AB1007" s="184">
        <v>100</v>
      </c>
      <c r="AC1007" s="36">
        <v>996</v>
      </c>
      <c r="AD1007" s="47"/>
    </row>
    <row r="1008" spans="1:31" x14ac:dyDescent="0.2">
      <c r="A1008" s="25">
        <v>72</v>
      </c>
      <c r="B1008" s="38" t="s">
        <v>1749</v>
      </c>
      <c r="C1008" s="72" t="s">
        <v>1750</v>
      </c>
      <c r="D1008" s="28">
        <v>2860</v>
      </c>
      <c r="E1008" s="69">
        <v>39630</v>
      </c>
      <c r="F1008" s="42">
        <v>42224598</v>
      </c>
      <c r="G1008" s="77">
        <v>10.63467</v>
      </c>
      <c r="H1008" s="42">
        <v>52910</v>
      </c>
      <c r="I1008" s="77">
        <v>2.6838000000000002</v>
      </c>
      <c r="J1008" s="41">
        <f>ROUND((+F1008*G1008+H1008*I1008)/1000,0)</f>
        <v>449187</v>
      </c>
      <c r="K1008" s="42">
        <v>44191754</v>
      </c>
      <c r="L1008" s="77">
        <v>11.72822</v>
      </c>
      <c r="M1008" s="42">
        <v>52860</v>
      </c>
      <c r="N1008" s="77">
        <v>2.68635</v>
      </c>
      <c r="O1008" s="41">
        <f>ROUND((+K1008*L1008+M1008*N1008)/1000,0)</f>
        <v>518433</v>
      </c>
      <c r="P1008" s="42">
        <v>47677817</v>
      </c>
      <c r="Q1008" s="77">
        <v>7.4672400000000003</v>
      </c>
      <c r="R1008" s="42">
        <v>55003</v>
      </c>
      <c r="S1008" s="77">
        <v>2.7271299999999998</v>
      </c>
      <c r="T1008" s="41">
        <f>ROUND((+P1008*Q1008+R1008*S1008)/1000,0)</f>
        <v>356172</v>
      </c>
      <c r="U1008" s="42">
        <f t="shared" ref="U1008:U1013" si="779">ROUND(+T1008+O1008+J1008,0)</f>
        <v>1323792</v>
      </c>
      <c r="V1008" s="43" t="s">
        <v>37</v>
      </c>
      <c r="W1008" s="44">
        <f t="shared" ref="W1008:W1013" si="780">IF(V1008="yes",U1008,"")</f>
        <v>1323792</v>
      </c>
      <c r="X1008" s="45">
        <f t="shared" ref="X1008:X1013" si="781">IF(V1008="yes",W1008/W$1014,0)</f>
        <v>0.66966342607909135</v>
      </c>
      <c r="Y1008" s="44">
        <f t="shared" ref="Y1008:Y1013" si="782">IF(V1008="yes",D1008,"")</f>
        <v>2860</v>
      </c>
      <c r="Z1008" s="45">
        <f t="shared" ref="Z1008:Z1013" si="783">IF(V1008="yes",Y1008/Y$1014,0)</f>
        <v>0.70012239902080786</v>
      </c>
      <c r="AA1008" s="46">
        <f t="shared" ref="AA1008:AA1013" si="784">(X1008*0.25+Z1008*0.75)</f>
        <v>0.69250765578537876</v>
      </c>
      <c r="AB1008" s="183">
        <f>ROUND(+AA1008*$AB$1007,3)</f>
        <v>69.251000000000005</v>
      </c>
      <c r="AC1008" s="36">
        <v>997</v>
      </c>
      <c r="AD1008" s="47" t="e">
        <f>VLOOKUP(B1008,#REF!,3,FALSE)</f>
        <v>#REF!</v>
      </c>
      <c r="AE1008" s="2" t="e">
        <f t="shared" ref="AE1008:AE1014" si="785">EXACT(D1008,AD1008)</f>
        <v>#REF!</v>
      </c>
    </row>
    <row r="1009" spans="1:31" x14ac:dyDescent="0.2">
      <c r="A1009" s="25">
        <v>72</v>
      </c>
      <c r="B1009" s="38" t="s">
        <v>1751</v>
      </c>
      <c r="C1009" s="72" t="s">
        <v>1752</v>
      </c>
      <c r="D1009" s="28">
        <v>436</v>
      </c>
      <c r="E1009" s="69">
        <v>40179</v>
      </c>
      <c r="F1009" s="42">
        <v>7013220</v>
      </c>
      <c r="G1009" s="77">
        <v>8.8240400000000001</v>
      </c>
      <c r="H1009" s="42">
        <v>322293</v>
      </c>
      <c r="I1009" s="77">
        <v>3.0037500000000001</v>
      </c>
      <c r="J1009" s="41">
        <f>ROUND((+F1009*G1009+H1009*I1009)/1000,0)</f>
        <v>62853</v>
      </c>
      <c r="K1009" s="42">
        <v>7026923</v>
      </c>
      <c r="L1009" s="77">
        <v>10.743840000000001</v>
      </c>
      <c r="M1009" s="42">
        <v>326678</v>
      </c>
      <c r="N1009" s="77">
        <v>3.0029599999999999</v>
      </c>
      <c r="O1009" s="41">
        <f>ROUND((+K1009*L1009+M1009*N1009)/1000,0)</f>
        <v>76477</v>
      </c>
      <c r="P1009" s="42">
        <v>7145440</v>
      </c>
      <c r="Q1009" s="77">
        <v>10.74225</v>
      </c>
      <c r="R1009" s="42">
        <v>335487</v>
      </c>
      <c r="S1009" s="77">
        <v>3.0037500000000001</v>
      </c>
      <c r="T1009" s="41">
        <f>ROUND((+P1009*Q1009+R1009*S1009)/1000,0)</f>
        <v>77766</v>
      </c>
      <c r="U1009" s="42">
        <f t="shared" si="779"/>
        <v>217096</v>
      </c>
      <c r="V1009" s="43" t="s">
        <v>37</v>
      </c>
      <c r="W1009" s="44">
        <f t="shared" si="780"/>
        <v>217096</v>
      </c>
      <c r="X1009" s="45">
        <f t="shared" si="781"/>
        <v>0.10982182332879065</v>
      </c>
      <c r="Y1009" s="44">
        <f t="shared" si="782"/>
        <v>436</v>
      </c>
      <c r="Z1009" s="45">
        <f t="shared" si="783"/>
        <v>0.10673194614443085</v>
      </c>
      <c r="AA1009" s="46">
        <f t="shared" si="784"/>
        <v>0.10750441544052081</v>
      </c>
      <c r="AB1009" s="183">
        <f t="shared" ref="AB1009:AB1013" si="786">ROUND(+AA1009*$AB$1007,3)</f>
        <v>10.75</v>
      </c>
      <c r="AC1009" s="36">
        <v>998</v>
      </c>
      <c r="AD1009" s="47" t="e">
        <f>VLOOKUP(B1009,#REF!,3,FALSE)</f>
        <v>#REF!</v>
      </c>
      <c r="AE1009" s="2" t="e">
        <f t="shared" si="785"/>
        <v>#REF!</v>
      </c>
    </row>
    <row r="1010" spans="1:31" x14ac:dyDescent="0.2">
      <c r="A1010" s="25">
        <v>72</v>
      </c>
      <c r="B1010" s="38" t="s">
        <v>1753</v>
      </c>
      <c r="C1010" s="91" t="s">
        <v>1754</v>
      </c>
      <c r="D1010" s="28">
        <v>439</v>
      </c>
      <c r="E1010" s="69">
        <v>40179</v>
      </c>
      <c r="F1010" s="42">
        <v>7405612</v>
      </c>
      <c r="G1010" s="77">
        <v>10.28464</v>
      </c>
      <c r="H1010" s="42">
        <v>271541</v>
      </c>
      <c r="I1010" s="77">
        <v>3.0037500000000001</v>
      </c>
      <c r="J1010" s="41">
        <f>ROUND((+F1010*G1010+H1010*I1010)/1000,0)</f>
        <v>76980</v>
      </c>
      <c r="K1010" s="42">
        <v>7733332</v>
      </c>
      <c r="L1010" s="77">
        <v>11.4605</v>
      </c>
      <c r="M1010" s="42">
        <v>270996</v>
      </c>
      <c r="N1010" s="77">
        <v>3.00373</v>
      </c>
      <c r="O1010" s="41">
        <f>ROUND((+K1010*L1010+M1010*N1010)/1000,0)</f>
        <v>89442</v>
      </c>
      <c r="P1010" s="42">
        <v>8178411</v>
      </c>
      <c r="Q1010" s="77">
        <v>11.096030000000001</v>
      </c>
      <c r="R1010" s="42">
        <v>282984</v>
      </c>
      <c r="S1010" s="77">
        <v>3.0036999999999998</v>
      </c>
      <c r="T1010" s="41">
        <f>ROUND((+P1010*Q1010+R1010*S1010)/1000,0)</f>
        <v>91598</v>
      </c>
      <c r="U1010" s="42">
        <f t="shared" si="779"/>
        <v>258020</v>
      </c>
      <c r="V1010" s="43" t="s">
        <v>37</v>
      </c>
      <c r="W1010" s="44">
        <f t="shared" si="780"/>
        <v>258020</v>
      </c>
      <c r="X1010" s="45">
        <f t="shared" si="781"/>
        <v>0.13052394726431885</v>
      </c>
      <c r="Y1010" s="44">
        <f t="shared" si="782"/>
        <v>439</v>
      </c>
      <c r="Z1010" s="45">
        <f t="shared" si="783"/>
        <v>0.10746634026927784</v>
      </c>
      <c r="AA1010" s="46">
        <f t="shared" si="784"/>
        <v>0.11323074201803809</v>
      </c>
      <c r="AB1010" s="183">
        <f t="shared" si="786"/>
        <v>11.323</v>
      </c>
      <c r="AC1010" s="36">
        <v>999</v>
      </c>
      <c r="AD1010" s="47" t="e">
        <f>VLOOKUP(B1010,#REF!,3,FALSE)</f>
        <v>#REF!</v>
      </c>
      <c r="AE1010" s="2" t="e">
        <f t="shared" si="785"/>
        <v>#REF!</v>
      </c>
    </row>
    <row r="1011" spans="1:31" x14ac:dyDescent="0.2">
      <c r="A1011" s="25">
        <v>72</v>
      </c>
      <c r="B1011" s="38" t="s">
        <v>1755</v>
      </c>
      <c r="C1011" s="72" t="s">
        <v>1756</v>
      </c>
      <c r="D1011" s="28">
        <v>151</v>
      </c>
      <c r="E1011" s="69">
        <v>40179</v>
      </c>
      <c r="F1011" s="42">
        <v>1552837</v>
      </c>
      <c r="G1011" s="77">
        <v>10.672689999999999</v>
      </c>
      <c r="H1011" s="42">
        <v>465270</v>
      </c>
      <c r="I1011" s="77">
        <v>3.0037500000000001</v>
      </c>
      <c r="J1011" s="41">
        <f>ROUND((+F1011*G1011+H1011*I1011)/1000,0)</f>
        <v>17971</v>
      </c>
      <c r="K1011" s="42">
        <v>1745073</v>
      </c>
      <c r="L1011" s="77">
        <v>8.8557699999999997</v>
      </c>
      <c r="M1011" s="42">
        <v>463008</v>
      </c>
      <c r="N1011" s="77">
        <v>3.0021</v>
      </c>
      <c r="O1011" s="41">
        <f>ROUND((+K1011*L1011+M1011*N1011)/1000,0)</f>
        <v>16844</v>
      </c>
      <c r="P1011" s="42">
        <v>1811881</v>
      </c>
      <c r="Q1011" s="77">
        <v>10.82591</v>
      </c>
      <c r="R1011" s="42">
        <v>481762</v>
      </c>
      <c r="S1011" s="77">
        <v>3.0035599999999998</v>
      </c>
      <c r="T1011" s="41">
        <f>ROUND((+P1011*Q1011+R1011*S1011)/1000,0)</f>
        <v>21062</v>
      </c>
      <c r="U1011" s="42">
        <f t="shared" si="779"/>
        <v>55877</v>
      </c>
      <c r="V1011" s="43" t="s">
        <v>37</v>
      </c>
      <c r="W1011" s="44">
        <f t="shared" si="780"/>
        <v>55877</v>
      </c>
      <c r="X1011" s="45">
        <f t="shared" si="781"/>
        <v>2.8266361527355802E-2</v>
      </c>
      <c r="Y1011" s="44">
        <f t="shared" si="782"/>
        <v>151</v>
      </c>
      <c r="Z1011" s="45">
        <f t="shared" si="783"/>
        <v>3.6964504283965728E-2</v>
      </c>
      <c r="AA1011" s="46">
        <f t="shared" si="784"/>
        <v>3.4789968594813245E-2</v>
      </c>
      <c r="AB1011" s="183">
        <f t="shared" si="786"/>
        <v>3.4790000000000001</v>
      </c>
      <c r="AC1011" s="36">
        <v>1000</v>
      </c>
      <c r="AD1011" s="47" t="e">
        <f>VLOOKUP(B1011,#REF!,3,FALSE)</f>
        <v>#REF!</v>
      </c>
      <c r="AE1011" s="2" t="e">
        <f t="shared" si="785"/>
        <v>#REF!</v>
      </c>
    </row>
    <row r="1012" spans="1:31" x14ac:dyDescent="0.2">
      <c r="A1012" s="25">
        <v>72</v>
      </c>
      <c r="B1012" s="38" t="s">
        <v>1757</v>
      </c>
      <c r="C1012" s="72" t="s">
        <v>1758</v>
      </c>
      <c r="D1012" s="28">
        <v>199</v>
      </c>
      <c r="E1012" s="69">
        <v>40179</v>
      </c>
      <c r="F1012" s="42">
        <v>3449465</v>
      </c>
      <c r="G1012" s="77">
        <v>11.47716</v>
      </c>
      <c r="H1012" s="42">
        <v>0</v>
      </c>
      <c r="I1012" s="77">
        <v>0</v>
      </c>
      <c r="J1012" s="41">
        <f>ROUND((+F1012*G1012+H1012*I1012)/1000,0)</f>
        <v>39590</v>
      </c>
      <c r="K1012" s="42">
        <v>3655162</v>
      </c>
      <c r="L1012" s="77">
        <v>11.187200000000001</v>
      </c>
      <c r="M1012" s="42">
        <v>0</v>
      </c>
      <c r="N1012" s="77">
        <v>0</v>
      </c>
      <c r="O1012" s="41">
        <f>ROUND((+K1012*L1012+M1012*N1012)/1000,0)</f>
        <v>40891</v>
      </c>
      <c r="P1012" s="42">
        <v>3773588</v>
      </c>
      <c r="Q1012" s="77">
        <v>11.00704</v>
      </c>
      <c r="R1012" s="42">
        <v>0</v>
      </c>
      <c r="S1012" s="77">
        <v>0</v>
      </c>
      <c r="T1012" s="41">
        <f>ROUND((+P1012*Q1012+R1012*S1012)/1000,0)</f>
        <v>41536</v>
      </c>
      <c r="U1012" s="42">
        <f t="shared" si="779"/>
        <v>122017</v>
      </c>
      <c r="V1012" s="43" t="s">
        <v>37</v>
      </c>
      <c r="W1012" s="44">
        <f t="shared" si="780"/>
        <v>122017</v>
      </c>
      <c r="X1012" s="45">
        <f t="shared" si="781"/>
        <v>6.1724441800443341E-2</v>
      </c>
      <c r="Y1012" s="44">
        <f t="shared" si="782"/>
        <v>199</v>
      </c>
      <c r="Z1012" s="45">
        <f t="shared" si="783"/>
        <v>4.8714810281517751E-2</v>
      </c>
      <c r="AA1012" s="46">
        <f t="shared" si="784"/>
        <v>5.1967218161249149E-2</v>
      </c>
      <c r="AB1012" s="183">
        <f t="shared" si="786"/>
        <v>5.1970000000000001</v>
      </c>
      <c r="AC1012" s="36">
        <v>1001</v>
      </c>
      <c r="AD1012" s="47" t="e">
        <f>VLOOKUP(B1012,#REF!,3,FALSE)</f>
        <v>#REF!</v>
      </c>
      <c r="AE1012" s="2" t="e">
        <f t="shared" si="785"/>
        <v>#REF!</v>
      </c>
    </row>
    <row r="1013" spans="1:31" x14ac:dyDescent="0.2">
      <c r="A1013" s="25">
        <v>72</v>
      </c>
      <c r="B1013" s="38" t="s">
        <v>1759</v>
      </c>
      <c r="C1013" s="39" t="s">
        <v>51</v>
      </c>
      <c r="D1013" s="28">
        <v>2107</v>
      </c>
      <c r="E1013" s="69"/>
      <c r="F1013" s="30"/>
      <c r="G1013" s="77"/>
      <c r="H1013" s="42"/>
      <c r="I1013" s="77"/>
      <c r="J1013" s="42">
        <v>1733064</v>
      </c>
      <c r="K1013" s="42"/>
      <c r="L1013" s="77"/>
      <c r="M1013" s="42"/>
      <c r="N1013" s="77"/>
      <c r="O1013" s="42">
        <v>1742840</v>
      </c>
      <c r="P1013" s="42"/>
      <c r="Q1013" s="77"/>
      <c r="R1013" s="42"/>
      <c r="S1013" s="77"/>
      <c r="T1013" s="42">
        <v>1726463</v>
      </c>
      <c r="U1013" s="42">
        <f t="shared" si="779"/>
        <v>5202367</v>
      </c>
      <c r="V1013" s="43" t="s">
        <v>154</v>
      </c>
      <c r="W1013" s="44" t="str">
        <f t="shared" si="780"/>
        <v/>
      </c>
      <c r="X1013" s="45">
        <f t="shared" si="781"/>
        <v>0</v>
      </c>
      <c r="Y1013" s="44" t="str">
        <f t="shared" si="782"/>
        <v/>
      </c>
      <c r="Z1013" s="45">
        <f t="shared" si="783"/>
        <v>0</v>
      </c>
      <c r="AA1013" s="46">
        <f t="shared" si="784"/>
        <v>0</v>
      </c>
      <c r="AB1013" s="183">
        <f t="shared" si="786"/>
        <v>0</v>
      </c>
      <c r="AC1013" s="36">
        <v>1002</v>
      </c>
      <c r="AD1013" s="47" t="e">
        <f>VLOOKUP(B1013,#REF!,3,FALSE)</f>
        <v>#REF!</v>
      </c>
      <c r="AE1013" s="2" t="e">
        <f t="shared" si="785"/>
        <v>#REF!</v>
      </c>
    </row>
    <row r="1014" spans="1:31" x14ac:dyDescent="0.2">
      <c r="A1014" s="25">
        <v>72</v>
      </c>
      <c r="B1014" s="51" t="s">
        <v>1760</v>
      </c>
      <c r="C1014" s="52" t="s">
        <v>1761</v>
      </c>
      <c r="D1014" s="71">
        <f>SUBTOTAL(9,D1008:D1013)</f>
        <v>6192</v>
      </c>
      <c r="E1014" s="69"/>
      <c r="F1014" s="55"/>
      <c r="G1014" s="56"/>
      <c r="H1014" s="55"/>
      <c r="I1014" s="56"/>
      <c r="J1014" s="57">
        <f>SUBTOTAL(9,J1008:J1013)</f>
        <v>2379645</v>
      </c>
      <c r="K1014" s="58"/>
      <c r="L1014" s="59"/>
      <c r="M1014" s="58"/>
      <c r="N1014" s="59"/>
      <c r="O1014" s="57">
        <f>SUBTOTAL(9,O1008:O1013)</f>
        <v>2484927</v>
      </c>
      <c r="P1014" s="57"/>
      <c r="Q1014" s="60"/>
      <c r="R1014" s="57"/>
      <c r="S1014" s="60"/>
      <c r="T1014" s="57">
        <f>SUBTOTAL(9,T1008:T1013)</f>
        <v>2314597</v>
      </c>
      <c r="U1014" s="57">
        <f>SUBTOTAL(9,U1008:U1013)</f>
        <v>7179169</v>
      </c>
      <c r="V1014" s="43"/>
      <c r="W1014" s="61">
        <f t="shared" ref="W1014:AB1014" si="787">SUBTOTAL(9,W1008:W1013)</f>
        <v>1976802</v>
      </c>
      <c r="X1014" s="62">
        <f t="shared" si="787"/>
        <v>1</v>
      </c>
      <c r="Y1014" s="61">
        <f t="shared" si="787"/>
        <v>4085</v>
      </c>
      <c r="Z1014" s="62">
        <f t="shared" si="787"/>
        <v>1</v>
      </c>
      <c r="AA1014" s="63">
        <f t="shared" si="787"/>
        <v>1</v>
      </c>
      <c r="AB1014" s="64">
        <f t="shared" si="787"/>
        <v>100.00000000000001</v>
      </c>
      <c r="AC1014" s="36">
        <v>1003</v>
      </c>
      <c r="AD1014" s="47" t="e">
        <f>VLOOKUP(B1014,#REF!,3,FALSE)</f>
        <v>#REF!</v>
      </c>
      <c r="AE1014" s="2" t="e">
        <f t="shared" si="785"/>
        <v>#REF!</v>
      </c>
    </row>
    <row r="1015" spans="1:31" ht="13.5" thickBot="1" x14ac:dyDescent="0.25">
      <c r="A1015" s="25">
        <v>72</v>
      </c>
      <c r="B1015" s="51"/>
      <c r="C1015" s="52"/>
      <c r="D1015" s="53" t="s">
        <v>54</v>
      </c>
      <c r="E1015" s="54">
        <f>COUNTIF(E1008:E1013,"&gt;0.0")</f>
        <v>5</v>
      </c>
      <c r="F1015" s="55"/>
      <c r="G1015" s="56"/>
      <c r="H1015" s="55"/>
      <c r="I1015" s="56"/>
      <c r="J1015" s="57"/>
      <c r="K1015" s="58"/>
      <c r="L1015" s="59"/>
      <c r="M1015" s="58"/>
      <c r="N1015" s="59"/>
      <c r="O1015" s="57"/>
      <c r="P1015" s="57"/>
      <c r="Q1015" s="60"/>
      <c r="R1015" s="57"/>
      <c r="S1015" s="60"/>
      <c r="T1015" s="57"/>
      <c r="U1015" s="42"/>
      <c r="V1015" s="43"/>
      <c r="W1015" s="44"/>
      <c r="X1015" s="45"/>
      <c r="Y1015" s="44"/>
      <c r="Z1015" s="45"/>
      <c r="AA1015" s="46"/>
      <c r="AB1015" s="183"/>
      <c r="AC1015" s="36">
        <v>1004</v>
      </c>
      <c r="AD1015" s="47"/>
    </row>
    <row r="1016" spans="1:31" ht="15.75" thickBot="1" x14ac:dyDescent="0.3">
      <c r="A1016" s="25">
        <v>73</v>
      </c>
      <c r="B1016" s="78" t="s">
        <v>1762</v>
      </c>
      <c r="C1016" s="72"/>
      <c r="D1016" s="28"/>
      <c r="E1016" s="69"/>
      <c r="F1016" s="42"/>
      <c r="G1016" s="77"/>
      <c r="H1016" s="42"/>
      <c r="I1016" s="77"/>
      <c r="J1016" s="42"/>
      <c r="K1016" s="42"/>
      <c r="L1016" s="77"/>
      <c r="M1016" s="42"/>
      <c r="N1016" s="77"/>
      <c r="O1016" s="42"/>
      <c r="P1016" s="42"/>
      <c r="Q1016" s="77"/>
      <c r="R1016" s="42"/>
      <c r="S1016" s="77"/>
      <c r="T1016" s="42"/>
      <c r="U1016" s="42"/>
      <c r="V1016" s="43"/>
      <c r="W1016" s="33"/>
      <c r="X1016" s="34"/>
      <c r="Y1016" s="33"/>
      <c r="Z1016" s="34"/>
      <c r="AA1016" s="35"/>
      <c r="AB1016" s="184">
        <v>100</v>
      </c>
      <c r="AC1016" s="36">
        <v>1005</v>
      </c>
      <c r="AD1016" s="47"/>
    </row>
    <row r="1017" spans="1:31" x14ac:dyDescent="0.2">
      <c r="A1017" s="25">
        <v>73</v>
      </c>
      <c r="B1017" s="38" t="s">
        <v>1763</v>
      </c>
      <c r="C1017" s="72" t="s">
        <v>1764</v>
      </c>
      <c r="D1017" s="28">
        <v>5369</v>
      </c>
      <c r="E1017" s="69">
        <v>35247</v>
      </c>
      <c r="F1017" s="42">
        <v>66733937</v>
      </c>
      <c r="G1017" s="77">
        <v>14.61641</v>
      </c>
      <c r="H1017" s="42">
        <v>1193802</v>
      </c>
      <c r="I1017" s="77">
        <v>3.0037500000000001</v>
      </c>
      <c r="J1017" s="41">
        <f t="shared" ref="J1017:J1027" si="788">ROUND((+F1017*G1017+H1017*I1017)/1000,5)</f>
        <v>978996.46686000004</v>
      </c>
      <c r="K1017" s="42">
        <v>71527002</v>
      </c>
      <c r="L1017" s="77">
        <v>15.994</v>
      </c>
      <c r="M1017" s="42">
        <v>1241978</v>
      </c>
      <c r="N1017" s="77">
        <v>3.0037500000000001</v>
      </c>
      <c r="O1017" s="41">
        <f t="shared" ref="O1017:O1027" si="789">ROUND((+K1017*L1017+M1017*N1017)/1000,5)</f>
        <v>1147733.46141</v>
      </c>
      <c r="P1017" s="42">
        <v>74776832</v>
      </c>
      <c r="Q1017" s="77">
        <v>15.818199999999999</v>
      </c>
      <c r="R1017" s="42">
        <v>1255014</v>
      </c>
      <c r="S1017" s="77">
        <v>3.0031500000000002</v>
      </c>
      <c r="T1017" s="41">
        <f t="shared" ref="T1017:T1027" si="790">ROUND((+P1017*Q1017+R1017*S1017)/1000,5)</f>
        <v>1186603.8792399999</v>
      </c>
      <c r="U1017" s="42">
        <f t="shared" ref="U1017:U1028" si="791">ROUND(+T1017+O1017+J1017,0)</f>
        <v>3313334</v>
      </c>
      <c r="V1017" s="43" t="s">
        <v>37</v>
      </c>
      <c r="W1017" s="44">
        <f t="shared" ref="W1017:W1028" si="792">IF(V1017="yes",U1017,"")</f>
        <v>3313334</v>
      </c>
      <c r="X1017" s="45">
        <f t="shared" ref="X1017:X1028" si="793">IF(V1017="yes",W1017/W$1029,0)</f>
        <v>0.23355502729209776</v>
      </c>
      <c r="Y1017" s="44">
        <f t="shared" ref="Y1017:Y1028" si="794">IF(V1017="yes",D1017,"")</f>
        <v>5369</v>
      </c>
      <c r="Z1017" s="45">
        <f t="shared" ref="Z1017:Z1028" si="795">IF(V1017="yes",Y1017/Y$1029,0)</f>
        <v>0.35296824666359872</v>
      </c>
      <c r="AA1017" s="46">
        <f t="shared" ref="AA1017:AA1028" si="796">(X1017*0.25+Z1017*0.75)</f>
        <v>0.32311494182072353</v>
      </c>
      <c r="AB1017" s="183">
        <f>ROUND(+AA1017*$AB$1016,3)</f>
        <v>32.311</v>
      </c>
      <c r="AC1017" s="36">
        <v>1006</v>
      </c>
      <c r="AD1017" s="47" t="e">
        <f>VLOOKUP(B1017,#REF!,3,FALSE)</f>
        <v>#REF!</v>
      </c>
      <c r="AE1017" s="2" t="e">
        <f t="shared" ref="AE1017:AE1029" si="797">EXACT(D1017,AD1017)</f>
        <v>#REF!</v>
      </c>
    </row>
    <row r="1018" spans="1:31" x14ac:dyDescent="0.2">
      <c r="A1018" s="25">
        <v>73</v>
      </c>
      <c r="B1018" s="38" t="s">
        <v>1765</v>
      </c>
      <c r="C1018" s="73" t="s">
        <v>906</v>
      </c>
      <c r="D1018" s="28">
        <v>4925</v>
      </c>
      <c r="E1018" s="69">
        <v>35065</v>
      </c>
      <c r="F1018" s="42">
        <v>66995700</v>
      </c>
      <c r="G1018" s="77">
        <v>14.189450000000001</v>
      </c>
      <c r="H1018" s="42">
        <v>513900</v>
      </c>
      <c r="I1018" s="77">
        <v>3.0005799999999998</v>
      </c>
      <c r="J1018" s="41">
        <f t="shared" si="788"/>
        <v>952174.13343000005</v>
      </c>
      <c r="K1018" s="42">
        <v>71609214</v>
      </c>
      <c r="L1018" s="77">
        <v>14.560840000000001</v>
      </c>
      <c r="M1018" s="42">
        <v>522202</v>
      </c>
      <c r="N1018" s="77">
        <v>2.99884</v>
      </c>
      <c r="O1018" s="41">
        <f t="shared" si="789"/>
        <v>1044256.3078299999</v>
      </c>
      <c r="P1018" s="42">
        <v>75637154</v>
      </c>
      <c r="Q1018" s="77">
        <v>14.26524</v>
      </c>
      <c r="R1018" s="42">
        <v>595570</v>
      </c>
      <c r="S1018" s="77">
        <v>3.0004900000000001</v>
      </c>
      <c r="T1018" s="41">
        <f t="shared" si="790"/>
        <v>1080769.15656</v>
      </c>
      <c r="U1018" s="42">
        <f t="shared" si="791"/>
        <v>3077200</v>
      </c>
      <c r="V1018" s="43" t="s">
        <v>37</v>
      </c>
      <c r="W1018" s="44">
        <f t="shared" si="792"/>
        <v>3077200</v>
      </c>
      <c r="X1018" s="45">
        <f t="shared" si="793"/>
        <v>0.21691007606937401</v>
      </c>
      <c r="Y1018" s="44">
        <f t="shared" si="794"/>
        <v>4925</v>
      </c>
      <c r="Z1018" s="45">
        <f t="shared" si="795"/>
        <v>0.3237788442574453</v>
      </c>
      <c r="AA1018" s="46">
        <f t="shared" si="796"/>
        <v>0.29706165221042746</v>
      </c>
      <c r="AB1018" s="183">
        <f t="shared" ref="AB1018:AB1028" si="798">ROUND(+AA1018*$AB$1016,3)</f>
        <v>29.706</v>
      </c>
      <c r="AC1018" s="36">
        <v>1007</v>
      </c>
      <c r="AD1018" s="47" t="e">
        <f>VLOOKUP(B1018,#REF!,3,FALSE)</f>
        <v>#REF!</v>
      </c>
      <c r="AE1018" s="2" t="e">
        <f t="shared" si="797"/>
        <v>#REF!</v>
      </c>
    </row>
    <row r="1019" spans="1:31" x14ac:dyDescent="0.2">
      <c r="A1019" s="25">
        <v>73</v>
      </c>
      <c r="B1019" s="38" t="s">
        <v>1766</v>
      </c>
      <c r="C1019" s="72" t="s">
        <v>1767</v>
      </c>
      <c r="D1019" s="49">
        <v>722</v>
      </c>
      <c r="E1019" s="69">
        <v>35065</v>
      </c>
      <c r="F1019" s="42">
        <v>7969397</v>
      </c>
      <c r="G1019" s="77">
        <v>13.49939</v>
      </c>
      <c r="H1019" s="42">
        <v>695463</v>
      </c>
      <c r="I1019" s="77">
        <v>3.0037500000000001</v>
      </c>
      <c r="J1019" s="41">
        <f t="shared" si="788"/>
        <v>109670.99515</v>
      </c>
      <c r="K1019" s="42">
        <v>9038886</v>
      </c>
      <c r="L1019" s="77">
        <v>13.47705</v>
      </c>
      <c r="M1019" s="42">
        <v>683893</v>
      </c>
      <c r="N1019" s="77">
        <v>3.00339</v>
      </c>
      <c r="O1019" s="41">
        <f t="shared" si="789"/>
        <v>123871.51596</v>
      </c>
      <c r="P1019" s="42">
        <v>9466390</v>
      </c>
      <c r="Q1019" s="77">
        <v>13.4146</v>
      </c>
      <c r="R1019" s="42">
        <v>704879</v>
      </c>
      <c r="S1019" s="77">
        <v>3.0005199999999999</v>
      </c>
      <c r="T1019" s="41">
        <f t="shared" si="790"/>
        <v>129102.83882999999</v>
      </c>
      <c r="U1019" s="42">
        <f t="shared" si="791"/>
        <v>362645</v>
      </c>
      <c r="V1019" s="43" t="s">
        <v>37</v>
      </c>
      <c r="W1019" s="44">
        <f t="shared" si="792"/>
        <v>362645</v>
      </c>
      <c r="X1019" s="45">
        <f t="shared" si="793"/>
        <v>2.5562639586695093E-2</v>
      </c>
      <c r="Y1019" s="44">
        <f t="shared" si="794"/>
        <v>722</v>
      </c>
      <c r="Z1019" s="45">
        <f t="shared" si="795"/>
        <v>4.7465649858654924E-2</v>
      </c>
      <c r="AA1019" s="46">
        <f t="shared" si="796"/>
        <v>4.1989897290664963E-2</v>
      </c>
      <c r="AB1019" s="183">
        <f t="shared" si="798"/>
        <v>4.1989999999999998</v>
      </c>
      <c r="AC1019" s="36">
        <v>1008</v>
      </c>
      <c r="AD1019" s="47" t="e">
        <f>VLOOKUP(B1019,#REF!,3,FALSE)</f>
        <v>#REF!</v>
      </c>
      <c r="AE1019" s="2" t="e">
        <f t="shared" si="797"/>
        <v>#REF!</v>
      </c>
    </row>
    <row r="1020" spans="1:31" x14ac:dyDescent="0.2">
      <c r="A1020" s="25">
        <v>73</v>
      </c>
      <c r="B1020" s="38" t="s">
        <v>1768</v>
      </c>
      <c r="C1020" s="72" t="s">
        <v>1769</v>
      </c>
      <c r="D1020" s="28">
        <v>29</v>
      </c>
      <c r="E1020" s="69">
        <v>35065</v>
      </c>
      <c r="F1020" s="42">
        <v>429952</v>
      </c>
      <c r="G1020" s="77">
        <v>12.26648</v>
      </c>
      <c r="H1020" s="42">
        <v>29270</v>
      </c>
      <c r="I1020" s="77">
        <v>2.9723600000000001</v>
      </c>
      <c r="J1020" s="41">
        <f t="shared" si="788"/>
        <v>5360.9985900000001</v>
      </c>
      <c r="K1020" s="42">
        <v>484935</v>
      </c>
      <c r="L1020" s="77">
        <v>10.78082</v>
      </c>
      <c r="M1020" s="42">
        <v>29602</v>
      </c>
      <c r="N1020" s="77">
        <v>3.0037500000000001</v>
      </c>
      <c r="O1020" s="41">
        <f t="shared" si="789"/>
        <v>5316.9139500000001</v>
      </c>
      <c r="P1020" s="42">
        <v>501912</v>
      </c>
      <c r="Q1020" s="77">
        <v>10.1731</v>
      </c>
      <c r="R1020" s="42">
        <v>30801</v>
      </c>
      <c r="S1020" s="77">
        <v>3.0037500000000001</v>
      </c>
      <c r="T1020" s="41">
        <f t="shared" si="790"/>
        <v>5198.5194700000002</v>
      </c>
      <c r="U1020" s="42">
        <f t="shared" si="791"/>
        <v>15876</v>
      </c>
      <c r="V1020" s="43" t="s">
        <v>37</v>
      </c>
      <c r="W1020" s="44">
        <f t="shared" si="792"/>
        <v>15876</v>
      </c>
      <c r="X1020" s="45">
        <f t="shared" si="793"/>
        <v>1.1190902013770252E-3</v>
      </c>
      <c r="Y1020" s="44">
        <f t="shared" si="794"/>
        <v>29</v>
      </c>
      <c r="Z1020" s="45">
        <f t="shared" si="795"/>
        <v>1.9065150220235357E-3</v>
      </c>
      <c r="AA1020" s="46">
        <f t="shared" si="796"/>
        <v>1.7096588168619079E-3</v>
      </c>
      <c r="AB1020" s="183">
        <f t="shared" si="798"/>
        <v>0.17100000000000001</v>
      </c>
      <c r="AC1020" s="36">
        <v>1009</v>
      </c>
      <c r="AD1020" s="47" t="e">
        <f>VLOOKUP(B1020,#REF!,3,FALSE)</f>
        <v>#REF!</v>
      </c>
      <c r="AE1020" s="2" t="e">
        <f t="shared" si="797"/>
        <v>#REF!</v>
      </c>
    </row>
    <row r="1021" spans="1:31" x14ac:dyDescent="0.2">
      <c r="A1021" s="25">
        <v>73</v>
      </c>
      <c r="B1021" s="38" t="s">
        <v>1770</v>
      </c>
      <c r="C1021" s="72" t="s">
        <v>1771</v>
      </c>
      <c r="D1021" s="28">
        <v>147</v>
      </c>
      <c r="E1021" s="69">
        <v>35065</v>
      </c>
      <c r="F1021" s="42">
        <v>1179138</v>
      </c>
      <c r="G1021" s="77">
        <v>8.34253</v>
      </c>
      <c r="H1021" s="42">
        <v>162868</v>
      </c>
      <c r="I1021" s="77">
        <v>3.0024299999999999</v>
      </c>
      <c r="J1021" s="41">
        <f t="shared" si="788"/>
        <v>10325.993909999999</v>
      </c>
      <c r="K1021" s="42">
        <v>1274566</v>
      </c>
      <c r="L1021" s="77">
        <v>17.536259999999999</v>
      </c>
      <c r="M1021" s="42">
        <v>169071</v>
      </c>
      <c r="N1021" s="77">
        <v>3.0037500000000001</v>
      </c>
      <c r="O1021" s="41">
        <f t="shared" si="789"/>
        <v>22858.967779999999</v>
      </c>
      <c r="P1021" s="42">
        <v>1349361</v>
      </c>
      <c r="Q1021" s="77">
        <v>8.1</v>
      </c>
      <c r="R1021" s="42">
        <v>175918</v>
      </c>
      <c r="S1021" s="77">
        <v>3.0013999999999998</v>
      </c>
      <c r="T1021" s="41">
        <f t="shared" si="790"/>
        <v>11457.82439</v>
      </c>
      <c r="U1021" s="42">
        <f t="shared" si="791"/>
        <v>44643</v>
      </c>
      <c r="V1021" s="43" t="s">
        <v>37</v>
      </c>
      <c r="W1021" s="44">
        <f t="shared" si="792"/>
        <v>44643</v>
      </c>
      <c r="X1021" s="45">
        <f t="shared" si="793"/>
        <v>3.1468596535698242E-3</v>
      </c>
      <c r="Y1021" s="44">
        <f t="shared" si="794"/>
        <v>147</v>
      </c>
      <c r="Z1021" s="45">
        <f t="shared" si="795"/>
        <v>9.6640589047399909E-3</v>
      </c>
      <c r="AA1021" s="46">
        <f t="shared" si="796"/>
        <v>8.0347590919474486E-3</v>
      </c>
      <c r="AB1021" s="183">
        <f t="shared" si="798"/>
        <v>0.80300000000000005</v>
      </c>
      <c r="AC1021" s="36">
        <v>1010</v>
      </c>
      <c r="AD1021" s="47" t="e">
        <f>VLOOKUP(B1021,#REF!,3,FALSE)</f>
        <v>#REF!</v>
      </c>
      <c r="AE1021" s="2" t="e">
        <f t="shared" si="797"/>
        <v>#REF!</v>
      </c>
    </row>
    <row r="1022" spans="1:31" x14ac:dyDescent="0.2">
      <c r="A1022" s="25">
        <v>73</v>
      </c>
      <c r="B1022" s="38" t="s">
        <v>1772</v>
      </c>
      <c r="C1022" s="72" t="s">
        <v>1773</v>
      </c>
      <c r="D1022" s="28">
        <v>176</v>
      </c>
      <c r="E1022" s="69">
        <v>35065</v>
      </c>
      <c r="F1022" s="42">
        <v>1574434</v>
      </c>
      <c r="G1022" s="77">
        <v>10.525</v>
      </c>
      <c r="H1022" s="42">
        <v>186260</v>
      </c>
      <c r="I1022" s="77">
        <v>3.0011800000000002</v>
      </c>
      <c r="J1022" s="41">
        <f t="shared" si="788"/>
        <v>17129.91764</v>
      </c>
      <c r="K1022" s="42">
        <v>1844063</v>
      </c>
      <c r="L1022" s="77">
        <v>10.379149999999999</v>
      </c>
      <c r="M1022" s="42">
        <v>187880</v>
      </c>
      <c r="N1022" s="77">
        <v>2.9965899999999999</v>
      </c>
      <c r="O1022" s="41">
        <f t="shared" si="789"/>
        <v>19702.805820000001</v>
      </c>
      <c r="P1022" s="42">
        <v>1913216</v>
      </c>
      <c r="Q1022" s="77">
        <v>10.31437</v>
      </c>
      <c r="R1022" s="42">
        <v>195493</v>
      </c>
      <c r="S1022" s="77">
        <v>3.0026700000000002</v>
      </c>
      <c r="T1022" s="41">
        <f t="shared" si="790"/>
        <v>20320.61868</v>
      </c>
      <c r="U1022" s="42">
        <f t="shared" si="791"/>
        <v>57153</v>
      </c>
      <c r="V1022" s="43" t="s">
        <v>37</v>
      </c>
      <c r="W1022" s="44">
        <f t="shared" si="792"/>
        <v>57153</v>
      </c>
      <c r="X1022" s="45">
        <f t="shared" si="793"/>
        <v>4.0286824312988859E-3</v>
      </c>
      <c r="Y1022" s="44">
        <f t="shared" si="794"/>
        <v>176</v>
      </c>
      <c r="Z1022" s="45">
        <f t="shared" si="795"/>
        <v>1.1570573926763526E-2</v>
      </c>
      <c r="AA1022" s="46">
        <f t="shared" si="796"/>
        <v>9.6851010528973651E-3</v>
      </c>
      <c r="AB1022" s="183">
        <f t="shared" si="798"/>
        <v>0.96899999999999997</v>
      </c>
      <c r="AC1022" s="36">
        <v>1011</v>
      </c>
      <c r="AD1022" s="47" t="e">
        <f>VLOOKUP(B1022,#REF!,3,FALSE)</f>
        <v>#REF!</v>
      </c>
      <c r="AE1022" s="2" t="e">
        <f t="shared" si="797"/>
        <v>#REF!</v>
      </c>
    </row>
    <row r="1023" spans="1:31" x14ac:dyDescent="0.2">
      <c r="A1023" s="25">
        <v>73</v>
      </c>
      <c r="B1023" s="38" t="s">
        <v>1774</v>
      </c>
      <c r="C1023" s="72" t="s">
        <v>1775</v>
      </c>
      <c r="D1023" s="28">
        <v>172</v>
      </c>
      <c r="E1023" s="69">
        <v>35065</v>
      </c>
      <c r="F1023" s="42">
        <v>1349462</v>
      </c>
      <c r="G1023" s="77">
        <v>8.2936700000000005</v>
      </c>
      <c r="H1023" s="42">
        <v>149879</v>
      </c>
      <c r="I1023" s="77">
        <v>3.0024199999999999</v>
      </c>
      <c r="J1023" s="41">
        <f t="shared" si="788"/>
        <v>11641.99221</v>
      </c>
      <c r="K1023" s="42">
        <v>1444657</v>
      </c>
      <c r="L1023" s="77">
        <v>9.0829299999999993</v>
      </c>
      <c r="M1023" s="42">
        <v>147830</v>
      </c>
      <c r="N1023" s="77">
        <v>3.0037500000000001</v>
      </c>
      <c r="O1023" s="41">
        <f t="shared" si="789"/>
        <v>13565.762769999999</v>
      </c>
      <c r="P1023" s="42">
        <v>1542367</v>
      </c>
      <c r="Q1023" s="77">
        <v>14.289820000000001</v>
      </c>
      <c r="R1023" s="42">
        <v>154448</v>
      </c>
      <c r="S1023" s="77">
        <v>3.0037500000000001</v>
      </c>
      <c r="T1023" s="41">
        <f t="shared" si="790"/>
        <v>22504.06998</v>
      </c>
      <c r="U1023" s="42">
        <f t="shared" si="791"/>
        <v>47712</v>
      </c>
      <c r="V1023" s="43" t="s">
        <v>37</v>
      </c>
      <c r="W1023" s="44">
        <f t="shared" si="792"/>
        <v>47712</v>
      </c>
      <c r="X1023" s="45">
        <f t="shared" si="793"/>
        <v>3.3631917163076735E-3</v>
      </c>
      <c r="Y1023" s="44">
        <f t="shared" si="794"/>
        <v>172</v>
      </c>
      <c r="Z1023" s="45">
        <f t="shared" si="795"/>
        <v>1.1307606337518901E-2</v>
      </c>
      <c r="AA1023" s="46">
        <f t="shared" si="796"/>
        <v>9.321502682216095E-3</v>
      </c>
      <c r="AB1023" s="183">
        <f t="shared" si="798"/>
        <v>0.93200000000000005</v>
      </c>
      <c r="AC1023" s="36">
        <v>1012</v>
      </c>
      <c r="AD1023" s="47" t="e">
        <f>VLOOKUP(B1023,#REF!,3,FALSE)</f>
        <v>#REF!</v>
      </c>
      <c r="AE1023" s="2" t="e">
        <f t="shared" si="797"/>
        <v>#REF!</v>
      </c>
    </row>
    <row r="1024" spans="1:31" x14ac:dyDescent="0.2">
      <c r="A1024" s="25">
        <v>73</v>
      </c>
      <c r="B1024" s="38" t="s">
        <v>1776</v>
      </c>
      <c r="C1024" s="167" t="s">
        <v>2475</v>
      </c>
      <c r="D1024" s="28">
        <v>0</v>
      </c>
      <c r="E1024" s="69">
        <v>35247</v>
      </c>
      <c r="F1024" s="42">
        <v>0</v>
      </c>
      <c r="G1024" s="77">
        <v>7.99709</v>
      </c>
      <c r="H1024" s="42">
        <v>1150</v>
      </c>
      <c r="I1024" s="77">
        <v>2.6086900000000002</v>
      </c>
      <c r="J1024" s="41">
        <f t="shared" si="788"/>
        <v>2.9999899999999999</v>
      </c>
      <c r="K1024" s="42">
        <v>162973</v>
      </c>
      <c r="L1024" s="77">
        <v>8.1</v>
      </c>
      <c r="M1024" s="42">
        <v>1163</v>
      </c>
      <c r="N1024" s="77">
        <v>3.0037500000000001</v>
      </c>
      <c r="O1024" s="41">
        <v>0</v>
      </c>
      <c r="P1024" s="42">
        <v>0</v>
      </c>
      <c r="Q1024" s="77">
        <v>8.1</v>
      </c>
      <c r="R1024" s="42">
        <v>0</v>
      </c>
      <c r="S1024" s="77">
        <v>0</v>
      </c>
      <c r="T1024" s="41">
        <f t="shared" si="790"/>
        <v>0</v>
      </c>
      <c r="U1024" s="42">
        <v>0</v>
      </c>
      <c r="V1024" s="43" t="s">
        <v>154</v>
      </c>
      <c r="W1024" s="44" t="str">
        <f t="shared" si="792"/>
        <v/>
      </c>
      <c r="X1024" s="45">
        <f t="shared" si="793"/>
        <v>0</v>
      </c>
      <c r="Y1024" s="44" t="str">
        <f t="shared" si="794"/>
        <v/>
      </c>
      <c r="Z1024" s="45">
        <f t="shared" si="795"/>
        <v>0</v>
      </c>
      <c r="AA1024" s="46">
        <f t="shared" si="796"/>
        <v>0</v>
      </c>
      <c r="AB1024" s="183">
        <f t="shared" si="798"/>
        <v>0</v>
      </c>
      <c r="AC1024" s="36">
        <v>1013</v>
      </c>
      <c r="AD1024" s="47" t="e">
        <f>VLOOKUP(B1024,#REF!,3,FALSE)</f>
        <v>#REF!</v>
      </c>
      <c r="AE1024" s="2" t="e">
        <f t="shared" si="797"/>
        <v>#REF!</v>
      </c>
    </row>
    <row r="1025" spans="1:31" x14ac:dyDescent="0.2">
      <c r="A1025" s="25">
        <v>73</v>
      </c>
      <c r="B1025" s="38" t="s">
        <v>1777</v>
      </c>
      <c r="C1025" s="72" t="s">
        <v>1778</v>
      </c>
      <c r="D1025" s="28">
        <v>52</v>
      </c>
      <c r="E1025" s="69">
        <v>35247</v>
      </c>
      <c r="F1025" s="42">
        <v>394233</v>
      </c>
      <c r="G1025" s="77">
        <v>8.0586900000000004</v>
      </c>
      <c r="H1025" s="42">
        <v>47362</v>
      </c>
      <c r="I1025" s="77">
        <v>3.0037500000000001</v>
      </c>
      <c r="J1025" s="41">
        <f t="shared" si="788"/>
        <v>3319.26514</v>
      </c>
      <c r="K1025" s="42">
        <v>454486</v>
      </c>
      <c r="L1025" s="77">
        <v>8.0332500000000007</v>
      </c>
      <c r="M1025" s="42">
        <v>37890</v>
      </c>
      <c r="N1025" s="77">
        <v>3.0037500000000001</v>
      </c>
      <c r="O1025" s="41">
        <f t="shared" si="789"/>
        <v>3764.8117499999998</v>
      </c>
      <c r="P1025" s="42">
        <v>459477</v>
      </c>
      <c r="Q1025" s="77">
        <v>8.1</v>
      </c>
      <c r="R1025" s="42">
        <v>39427</v>
      </c>
      <c r="S1025" s="77">
        <v>3.0037500000000001</v>
      </c>
      <c r="T1025" s="41">
        <f t="shared" si="790"/>
        <v>3840.1925500000002</v>
      </c>
      <c r="U1025" s="42">
        <f t="shared" si="791"/>
        <v>10924</v>
      </c>
      <c r="V1025" s="43" t="s">
        <v>37</v>
      </c>
      <c r="W1025" s="44">
        <f t="shared" si="792"/>
        <v>10924</v>
      </c>
      <c r="X1025" s="45">
        <f t="shared" si="793"/>
        <v>7.7002654068043731E-4</v>
      </c>
      <c r="Y1025" s="44">
        <f t="shared" si="794"/>
        <v>52</v>
      </c>
      <c r="Z1025" s="45">
        <f t="shared" si="795"/>
        <v>3.4185786601801326E-3</v>
      </c>
      <c r="AA1025" s="46">
        <f t="shared" si="796"/>
        <v>2.7564406303052088E-3</v>
      </c>
      <c r="AB1025" s="183">
        <f t="shared" si="798"/>
        <v>0.27600000000000002</v>
      </c>
      <c r="AC1025" s="36">
        <v>1014</v>
      </c>
      <c r="AD1025" s="47" t="e">
        <f>VLOOKUP(B1025,#REF!,3,FALSE)</f>
        <v>#REF!</v>
      </c>
      <c r="AE1025" s="2" t="e">
        <f t="shared" si="797"/>
        <v>#REF!</v>
      </c>
    </row>
    <row r="1026" spans="1:31" x14ac:dyDescent="0.2">
      <c r="A1026" s="25">
        <v>73</v>
      </c>
      <c r="B1026" s="38" t="s">
        <v>1779</v>
      </c>
      <c r="C1026" s="72" t="s">
        <v>1780</v>
      </c>
      <c r="D1026" s="28">
        <v>159</v>
      </c>
      <c r="E1026" s="69">
        <v>35065</v>
      </c>
      <c r="F1026" s="42">
        <v>1040944</v>
      </c>
      <c r="G1026" s="77">
        <v>8.1</v>
      </c>
      <c r="H1026" s="42">
        <v>35914</v>
      </c>
      <c r="I1026" s="77">
        <v>0</v>
      </c>
      <c r="J1026" s="41">
        <f t="shared" si="788"/>
        <v>8431.6463999999996</v>
      </c>
      <c r="K1026" s="42">
        <v>1179715</v>
      </c>
      <c r="L1026" s="77">
        <v>8.1</v>
      </c>
      <c r="M1026" s="42">
        <v>35178</v>
      </c>
      <c r="N1026" s="77">
        <v>3.0037500000000001</v>
      </c>
      <c r="O1026" s="41">
        <f t="shared" si="789"/>
        <v>9661.3574200000003</v>
      </c>
      <c r="P1026" s="42">
        <v>1229170</v>
      </c>
      <c r="Q1026" s="77">
        <v>8.0493400000000008</v>
      </c>
      <c r="R1026" s="42">
        <v>36604</v>
      </c>
      <c r="S1026" s="77">
        <v>3.0037500000000001</v>
      </c>
      <c r="T1026" s="41">
        <f t="shared" si="790"/>
        <v>10003.95651</v>
      </c>
      <c r="U1026" s="42">
        <f t="shared" si="791"/>
        <v>28097</v>
      </c>
      <c r="V1026" s="43" t="s">
        <v>37</v>
      </c>
      <c r="W1026" s="44">
        <f t="shared" si="792"/>
        <v>28097</v>
      </c>
      <c r="X1026" s="45">
        <f t="shared" si="793"/>
        <v>1.9805415336413626E-3</v>
      </c>
      <c r="Y1026" s="44">
        <f t="shared" si="794"/>
        <v>159</v>
      </c>
      <c r="Z1026" s="45">
        <f t="shared" si="795"/>
        <v>1.0452961672473868E-2</v>
      </c>
      <c r="AA1026" s="46">
        <f t="shared" si="796"/>
        <v>8.3348566377657429E-3</v>
      </c>
      <c r="AB1026" s="183">
        <f t="shared" si="798"/>
        <v>0.83299999999999996</v>
      </c>
      <c r="AC1026" s="36">
        <v>1015</v>
      </c>
      <c r="AD1026" s="47" t="e">
        <f>VLOOKUP(B1026,#REF!,3,FALSE)</f>
        <v>#REF!</v>
      </c>
      <c r="AE1026" s="2" t="e">
        <f t="shared" si="797"/>
        <v>#REF!</v>
      </c>
    </row>
    <row r="1027" spans="1:31" x14ac:dyDescent="0.2">
      <c r="A1027" s="25">
        <v>73</v>
      </c>
      <c r="B1027" s="38" t="s">
        <v>1781</v>
      </c>
      <c r="C1027" s="72" t="s">
        <v>1782</v>
      </c>
      <c r="D1027" s="28">
        <v>60</v>
      </c>
      <c r="E1027" s="69">
        <v>35065</v>
      </c>
      <c r="F1027" s="42">
        <v>634189</v>
      </c>
      <c r="G1027" s="77">
        <v>8.0417699999999996</v>
      </c>
      <c r="H1027" s="42">
        <v>22764</v>
      </c>
      <c r="I1027" s="77">
        <v>0</v>
      </c>
      <c r="J1027" s="41">
        <f t="shared" si="788"/>
        <v>5100.0020699999995</v>
      </c>
      <c r="K1027" s="42">
        <v>660888</v>
      </c>
      <c r="L1027" s="77">
        <v>8.0951699999999995</v>
      </c>
      <c r="M1027" s="42">
        <v>22709</v>
      </c>
      <c r="N1027" s="77">
        <v>0</v>
      </c>
      <c r="O1027" s="41">
        <f t="shared" si="789"/>
        <v>5350.0007100000003</v>
      </c>
      <c r="P1027" s="42">
        <v>658357</v>
      </c>
      <c r="Q1027" s="77">
        <v>8.0867900000000006</v>
      </c>
      <c r="R1027" s="42">
        <v>46203</v>
      </c>
      <c r="S1027" s="77">
        <v>3.0037500000000001</v>
      </c>
      <c r="T1027" s="41">
        <f t="shared" si="790"/>
        <v>5462.7770700000001</v>
      </c>
      <c r="U1027" s="42">
        <f t="shared" si="791"/>
        <v>15913</v>
      </c>
      <c r="V1027" s="43" t="s">
        <v>37</v>
      </c>
      <c r="W1027" s="44">
        <f t="shared" si="792"/>
        <v>15913</v>
      </c>
      <c r="X1027" s="45">
        <f t="shared" si="793"/>
        <v>1.1216983103119551E-3</v>
      </c>
      <c r="Y1027" s="44">
        <f t="shared" si="794"/>
        <v>60</v>
      </c>
      <c r="Z1027" s="45">
        <f t="shared" si="795"/>
        <v>3.9445138386693841E-3</v>
      </c>
      <c r="AA1027" s="46">
        <f t="shared" si="796"/>
        <v>3.238809956580027E-3</v>
      </c>
      <c r="AB1027" s="183">
        <f t="shared" si="798"/>
        <v>0.32400000000000001</v>
      </c>
      <c r="AC1027" s="36">
        <v>1016</v>
      </c>
      <c r="AD1027" s="47" t="e">
        <f>VLOOKUP(B1027,#REF!,3,FALSE)</f>
        <v>#REF!</v>
      </c>
      <c r="AE1027" s="2" t="e">
        <f t="shared" si="797"/>
        <v>#REF!</v>
      </c>
    </row>
    <row r="1028" spans="1:31" x14ac:dyDescent="0.2">
      <c r="A1028" s="25">
        <v>73</v>
      </c>
      <c r="B1028" s="38" t="s">
        <v>1783</v>
      </c>
      <c r="C1028" s="39" t="s">
        <v>51</v>
      </c>
      <c r="D1028" s="28">
        <f>3374+26</f>
        <v>3400</v>
      </c>
      <c r="E1028" s="69">
        <v>35247</v>
      </c>
      <c r="F1028" s="30"/>
      <c r="G1028" s="77"/>
      <c r="H1028" s="42"/>
      <c r="I1028" s="77"/>
      <c r="J1028" s="42">
        <v>2272036</v>
      </c>
      <c r="K1028" s="42"/>
      <c r="L1028" s="77"/>
      <c r="M1028" s="42"/>
      <c r="N1028" s="77"/>
      <c r="O1028" s="42">
        <v>2456753</v>
      </c>
      <c r="P1028" s="42"/>
      <c r="Q1028" s="77"/>
      <c r="R1028" s="42"/>
      <c r="S1028" s="77"/>
      <c r="T1028" s="42">
        <v>2484238</v>
      </c>
      <c r="U1028" s="42">
        <f t="shared" si="791"/>
        <v>7213027</v>
      </c>
      <c r="V1028" s="43" t="s">
        <v>37</v>
      </c>
      <c r="W1028" s="44">
        <f t="shared" si="792"/>
        <v>7213027</v>
      </c>
      <c r="X1028" s="45">
        <f t="shared" si="793"/>
        <v>0.50844216666464592</v>
      </c>
      <c r="Y1028" s="44">
        <f t="shared" si="794"/>
        <v>3400</v>
      </c>
      <c r="Z1028" s="45">
        <f t="shared" si="795"/>
        <v>0.22352245085793176</v>
      </c>
      <c r="AA1028" s="46">
        <f t="shared" si="796"/>
        <v>0.29475237980961033</v>
      </c>
      <c r="AB1028" s="183">
        <f t="shared" si="798"/>
        <v>29.475000000000001</v>
      </c>
      <c r="AC1028" s="36">
        <v>1017</v>
      </c>
      <c r="AD1028" s="47" t="e">
        <f>VLOOKUP(B1028,#REF!,3,FALSE)</f>
        <v>#REF!</v>
      </c>
      <c r="AE1028" s="2" t="e">
        <f t="shared" si="797"/>
        <v>#REF!</v>
      </c>
    </row>
    <row r="1029" spans="1:31" x14ac:dyDescent="0.2">
      <c r="A1029" s="25">
        <v>73</v>
      </c>
      <c r="B1029" s="51" t="s">
        <v>1784</v>
      </c>
      <c r="C1029" s="52" t="s">
        <v>1785</v>
      </c>
      <c r="D1029" s="57">
        <f>SUBTOTAL(9,D1017:D1028)</f>
        <v>15211</v>
      </c>
      <c r="E1029" s="69"/>
      <c r="F1029" s="55"/>
      <c r="G1029" s="56"/>
      <c r="H1029" s="55"/>
      <c r="I1029" s="56"/>
      <c r="J1029" s="57">
        <f>SUBTOTAL(9,J1017:J1028)</f>
        <v>4374190.41139</v>
      </c>
      <c r="K1029" s="58"/>
      <c r="L1029" s="59"/>
      <c r="M1029" s="58"/>
      <c r="N1029" s="59"/>
      <c r="O1029" s="57">
        <f>SUBTOTAL(9,O1017:O1028)</f>
        <v>4852834.9053999986</v>
      </c>
      <c r="P1029" s="57"/>
      <c r="Q1029" s="60"/>
      <c r="R1029" s="57"/>
      <c r="S1029" s="60"/>
      <c r="T1029" s="57">
        <f>SUBTOTAL(9,T1017:T1028)</f>
        <v>4959501.833279999</v>
      </c>
      <c r="U1029" s="57">
        <f>SUBTOTAL(9,U1017:U1028)</f>
        <v>14186524</v>
      </c>
      <c r="V1029" s="43"/>
      <c r="W1029" s="61">
        <f t="shared" ref="W1029:AB1029" si="799">SUBTOTAL(9,W1017:W1028)</f>
        <v>14186524</v>
      </c>
      <c r="X1029" s="62">
        <f t="shared" si="799"/>
        <v>0.99999999999999989</v>
      </c>
      <c r="Y1029" s="61">
        <f t="shared" si="799"/>
        <v>15211</v>
      </c>
      <c r="Z1029" s="62">
        <f t="shared" si="799"/>
        <v>1</v>
      </c>
      <c r="AA1029" s="63">
        <f t="shared" si="799"/>
        <v>1</v>
      </c>
      <c r="AB1029" s="64">
        <f t="shared" si="799"/>
        <v>99.998999999999995</v>
      </c>
      <c r="AC1029" s="36">
        <v>1018</v>
      </c>
      <c r="AD1029" s="47" t="e">
        <f>VLOOKUP(B1029,#REF!,3,FALSE)</f>
        <v>#REF!</v>
      </c>
      <c r="AE1029" s="2" t="e">
        <f t="shared" si="797"/>
        <v>#REF!</v>
      </c>
    </row>
    <row r="1030" spans="1:31" ht="13.5" thickBot="1" x14ac:dyDescent="0.25">
      <c r="A1030" s="25">
        <v>73</v>
      </c>
      <c r="B1030" s="51"/>
      <c r="C1030" s="52"/>
      <c r="D1030" s="53" t="s">
        <v>54</v>
      </c>
      <c r="E1030" s="54">
        <f>COUNTIF(E1017:E1028,"&gt;0.0")</f>
        <v>12</v>
      </c>
      <c r="F1030" s="55"/>
      <c r="G1030" s="56"/>
      <c r="H1030" s="55"/>
      <c r="I1030" s="56"/>
      <c r="J1030" s="57"/>
      <c r="K1030" s="58"/>
      <c r="L1030" s="59"/>
      <c r="M1030" s="58"/>
      <c r="N1030" s="59"/>
      <c r="O1030" s="57"/>
      <c r="P1030" s="57"/>
      <c r="Q1030" s="60"/>
      <c r="R1030" s="57"/>
      <c r="S1030" s="60"/>
      <c r="T1030" s="57"/>
      <c r="U1030" s="42"/>
      <c r="V1030" s="43"/>
      <c r="W1030" s="44"/>
      <c r="X1030" s="45"/>
      <c r="Y1030" s="44"/>
      <c r="Z1030" s="45"/>
      <c r="AA1030" s="46"/>
      <c r="AB1030" s="183"/>
      <c r="AC1030" s="36">
        <v>1019</v>
      </c>
      <c r="AD1030" s="47"/>
    </row>
    <row r="1031" spans="1:31" ht="15.75" thickBot="1" x14ac:dyDescent="0.3">
      <c r="A1031" s="25">
        <v>74</v>
      </c>
      <c r="B1031" s="78" t="s">
        <v>1786</v>
      </c>
      <c r="C1031" s="72"/>
      <c r="D1031" s="49"/>
      <c r="E1031" s="69"/>
      <c r="F1031" s="42"/>
      <c r="G1031" s="77"/>
      <c r="H1031" s="42"/>
      <c r="I1031" s="92"/>
      <c r="J1031" s="42"/>
      <c r="K1031" s="42"/>
      <c r="L1031" s="92"/>
      <c r="M1031" s="42"/>
      <c r="N1031" s="77"/>
      <c r="O1031" s="42"/>
      <c r="P1031" s="42"/>
      <c r="Q1031" s="77"/>
      <c r="R1031" s="42"/>
      <c r="S1031" s="77"/>
      <c r="T1031" s="42"/>
      <c r="U1031" s="42"/>
      <c r="V1031" s="43"/>
      <c r="W1031" s="33"/>
      <c r="X1031" s="34"/>
      <c r="Y1031" s="33"/>
      <c r="Z1031" s="34"/>
      <c r="AA1031" s="35"/>
      <c r="AB1031" s="184">
        <v>100</v>
      </c>
      <c r="AC1031" s="36">
        <v>1020</v>
      </c>
      <c r="AD1031" s="47"/>
    </row>
    <row r="1032" spans="1:31" x14ac:dyDescent="0.2">
      <c r="A1032" s="25">
        <v>74</v>
      </c>
      <c r="B1032" s="38" t="s">
        <v>1787</v>
      </c>
      <c r="C1032" s="79" t="s">
        <v>1788</v>
      </c>
      <c r="D1032" s="28">
        <v>3706</v>
      </c>
      <c r="E1032" s="69">
        <v>36708</v>
      </c>
      <c r="F1032" s="42">
        <v>50639783</v>
      </c>
      <c r="G1032" s="77">
        <v>12.47269</v>
      </c>
      <c r="H1032" s="42">
        <v>622554</v>
      </c>
      <c r="I1032" s="77">
        <v>2.6311</v>
      </c>
      <c r="J1032" s="41">
        <f t="shared" ref="J1032:J1040" si="800">ROUND((+F1032*G1032+H1032*I1032)/1000,5)</f>
        <v>633252.31686000002</v>
      </c>
      <c r="K1032" s="42">
        <v>53879134</v>
      </c>
      <c r="L1032" s="77">
        <v>12.666169999999999</v>
      </c>
      <c r="M1032" s="42">
        <v>668130</v>
      </c>
      <c r="N1032" s="77">
        <v>2.6940900000000001</v>
      </c>
      <c r="O1032" s="41">
        <f t="shared" ref="O1032:O1040" si="801">ROUND((+K1032*L1032+M1032*N1032)/1000,5)</f>
        <v>684242.27304999996</v>
      </c>
      <c r="P1032" s="42">
        <v>56580363</v>
      </c>
      <c r="Q1032" s="77">
        <v>12.625719999999999</v>
      </c>
      <c r="R1032" s="42">
        <v>695191</v>
      </c>
      <c r="S1032" s="77">
        <v>0</v>
      </c>
      <c r="T1032" s="41">
        <f t="shared" ref="T1032:T1040" si="802">ROUND((+P1032*Q1032+R1032*S1032)/1000,5)</f>
        <v>714367.82074</v>
      </c>
      <c r="U1032" s="42">
        <f t="shared" ref="U1032:U1041" si="803">ROUND(+T1032+O1032+J1032,0)</f>
        <v>2031862</v>
      </c>
      <c r="V1032" s="43" t="s">
        <v>37</v>
      </c>
      <c r="W1032" s="44">
        <f t="shared" ref="W1032:W1041" si="804">IF(V1032="yes",U1032,"")</f>
        <v>2031862</v>
      </c>
      <c r="X1032" s="45">
        <f t="shared" ref="X1032:X1041" si="805">IF(V1032="yes",W1032/W$1042,0)</f>
        <v>0.21294082766876105</v>
      </c>
      <c r="Y1032" s="44">
        <f t="shared" ref="Y1032:Y1041" si="806">IF(V1032="yes",D1032,"")</f>
        <v>3706</v>
      </c>
      <c r="Z1032" s="45">
        <f t="shared" ref="Z1032:Z1041" si="807">IF(V1032="yes",Y1032/Y$1042,0)</f>
        <v>0.41196087149844374</v>
      </c>
      <c r="AA1032" s="46">
        <f t="shared" ref="AA1032:AA1041" si="808">(X1032*0.25+Z1032*0.75)</f>
        <v>0.36220586054102305</v>
      </c>
      <c r="AB1032" s="183">
        <f>ROUND(+AA1032*$AB$1031,2)</f>
        <v>36.22</v>
      </c>
      <c r="AC1032" s="36">
        <v>1021</v>
      </c>
      <c r="AD1032" s="47" t="e">
        <f>VLOOKUP(B1032,#REF!,3,FALSE)</f>
        <v>#REF!</v>
      </c>
      <c r="AE1032" s="2" t="e">
        <f t="shared" ref="AE1032:AE1042" si="809">EXACT(D1032,AD1032)</f>
        <v>#REF!</v>
      </c>
    </row>
    <row r="1033" spans="1:31" x14ac:dyDescent="0.2">
      <c r="A1033" s="25">
        <v>74</v>
      </c>
      <c r="B1033" s="38" t="s">
        <v>1789</v>
      </c>
      <c r="C1033" s="72" t="s">
        <v>1790</v>
      </c>
      <c r="D1033" s="28">
        <v>832</v>
      </c>
      <c r="E1033" s="69">
        <v>36617</v>
      </c>
      <c r="F1033" s="42">
        <v>9145233</v>
      </c>
      <c r="G1033" s="77">
        <v>10.21706</v>
      </c>
      <c r="H1033" s="42">
        <v>26984</v>
      </c>
      <c r="I1033" s="77">
        <v>2.9647199999999998</v>
      </c>
      <c r="J1033" s="41">
        <f t="shared" si="800"/>
        <v>93517.394279999993</v>
      </c>
      <c r="K1033" s="42">
        <v>9760772</v>
      </c>
      <c r="L1033" s="77">
        <v>10.44914</v>
      </c>
      <c r="M1033" s="42">
        <v>29455</v>
      </c>
      <c r="N1033" s="77">
        <v>3.0037500000000001</v>
      </c>
      <c r="O1033" s="41">
        <f t="shared" si="801"/>
        <v>102080.14859</v>
      </c>
      <c r="P1033" s="42">
        <v>10122128</v>
      </c>
      <c r="Q1033" s="77">
        <v>10.76544</v>
      </c>
      <c r="R1033" s="42">
        <v>30648</v>
      </c>
      <c r="S1033" s="77">
        <v>3.0037500000000001</v>
      </c>
      <c r="T1033" s="41">
        <f t="shared" si="802"/>
        <v>109061.22059</v>
      </c>
      <c r="U1033" s="42">
        <f t="shared" si="803"/>
        <v>304659</v>
      </c>
      <c r="V1033" s="43" t="s">
        <v>37</v>
      </c>
      <c r="W1033" s="44">
        <f t="shared" si="804"/>
        <v>304659</v>
      </c>
      <c r="X1033" s="45">
        <f t="shared" si="805"/>
        <v>3.1928516610250632E-2</v>
      </c>
      <c r="Y1033" s="44">
        <f t="shared" si="806"/>
        <v>832</v>
      </c>
      <c r="Z1033" s="45">
        <f t="shared" si="807"/>
        <v>9.2485549132947972E-2</v>
      </c>
      <c r="AA1033" s="46">
        <f t="shared" si="808"/>
        <v>7.7346291002273637E-2</v>
      </c>
      <c r="AB1033" s="183">
        <f t="shared" ref="AB1033:AB1041" si="810">ROUND(+AA1033*$AB$1031,2)</f>
        <v>7.73</v>
      </c>
      <c r="AC1033" s="36">
        <v>1022</v>
      </c>
      <c r="AD1033" s="47" t="e">
        <f>VLOOKUP(B1033,#REF!,3,FALSE)</f>
        <v>#REF!</v>
      </c>
      <c r="AE1033" s="2" t="e">
        <f t="shared" si="809"/>
        <v>#REF!</v>
      </c>
    </row>
    <row r="1034" spans="1:31" x14ac:dyDescent="0.2">
      <c r="A1034" s="25">
        <v>74</v>
      </c>
      <c r="B1034" s="38" t="s">
        <v>1791</v>
      </c>
      <c r="C1034" s="72" t="s">
        <v>1792</v>
      </c>
      <c r="D1034" s="28">
        <v>725</v>
      </c>
      <c r="E1034" s="69">
        <v>36617</v>
      </c>
      <c r="F1034" s="42">
        <v>8195759</v>
      </c>
      <c r="G1034" s="77">
        <v>11.149380000000001</v>
      </c>
      <c r="H1034" s="42">
        <v>0</v>
      </c>
      <c r="I1034" s="77">
        <v>0</v>
      </c>
      <c r="J1034" s="41">
        <f t="shared" si="800"/>
        <v>91377.631479999996</v>
      </c>
      <c r="K1034" s="42">
        <v>9239730</v>
      </c>
      <c r="L1034" s="77">
        <v>9.9967000000000006</v>
      </c>
      <c r="M1034" s="42">
        <v>0</v>
      </c>
      <c r="N1034" s="77">
        <v>0</v>
      </c>
      <c r="O1034" s="41">
        <f t="shared" si="801"/>
        <v>92366.80889</v>
      </c>
      <c r="P1034" s="42">
        <v>9692748</v>
      </c>
      <c r="Q1034" s="77">
        <v>11.312290000000001</v>
      </c>
      <c r="R1034" s="42">
        <v>0</v>
      </c>
      <c r="S1034" s="77">
        <v>0</v>
      </c>
      <c r="T1034" s="41">
        <f t="shared" si="802"/>
        <v>109647.17627</v>
      </c>
      <c r="U1034" s="42">
        <f t="shared" si="803"/>
        <v>293392</v>
      </c>
      <c r="V1034" s="43" t="s">
        <v>37</v>
      </c>
      <c r="W1034" s="44">
        <f t="shared" si="804"/>
        <v>293392</v>
      </c>
      <c r="X1034" s="45">
        <f t="shared" si="805"/>
        <v>3.0747725638548849E-2</v>
      </c>
      <c r="Y1034" s="44">
        <f t="shared" si="806"/>
        <v>725</v>
      </c>
      <c r="Z1034" s="45">
        <f t="shared" si="807"/>
        <v>8.05913739439751E-2</v>
      </c>
      <c r="AA1034" s="46">
        <f t="shared" si="808"/>
        <v>6.8130461867618536E-2</v>
      </c>
      <c r="AB1034" s="183">
        <f t="shared" si="810"/>
        <v>6.81</v>
      </c>
      <c r="AC1034" s="36">
        <v>1023</v>
      </c>
      <c r="AD1034" s="47" t="e">
        <f>VLOOKUP(B1034,#REF!,3,FALSE)</f>
        <v>#REF!</v>
      </c>
      <c r="AE1034" s="2" t="e">
        <f t="shared" si="809"/>
        <v>#REF!</v>
      </c>
    </row>
    <row r="1035" spans="1:31" x14ac:dyDescent="0.2">
      <c r="A1035" s="25">
        <v>74</v>
      </c>
      <c r="B1035" s="38" t="s">
        <v>1793</v>
      </c>
      <c r="C1035" s="73" t="s">
        <v>1388</v>
      </c>
      <c r="D1035" s="28">
        <v>772</v>
      </c>
      <c r="E1035" s="69">
        <v>36617</v>
      </c>
      <c r="F1035" s="42">
        <v>9974278</v>
      </c>
      <c r="G1035" s="77">
        <v>9.48156</v>
      </c>
      <c r="H1035" s="42">
        <v>131995</v>
      </c>
      <c r="I1035" s="77">
        <v>3.0037500000000001</v>
      </c>
      <c r="J1035" s="41">
        <f t="shared" si="800"/>
        <v>94968.195290000003</v>
      </c>
      <c r="K1035" s="42">
        <v>10453052</v>
      </c>
      <c r="L1035" s="77">
        <v>9.2158499999999997</v>
      </c>
      <c r="M1035" s="42">
        <v>140473</v>
      </c>
      <c r="N1035" s="77">
        <v>3.0037500000000001</v>
      </c>
      <c r="O1035" s="41">
        <f t="shared" si="801"/>
        <v>96755.705050000004</v>
      </c>
      <c r="P1035" s="42">
        <v>10965305</v>
      </c>
      <c r="Q1035" s="77">
        <v>9.3566900000000004</v>
      </c>
      <c r="R1035" s="42">
        <v>146162</v>
      </c>
      <c r="S1035" s="77">
        <v>2.9966699999999999</v>
      </c>
      <c r="T1035" s="41">
        <f t="shared" si="802"/>
        <v>103036.95892</v>
      </c>
      <c r="U1035" s="42">
        <f t="shared" si="803"/>
        <v>294761</v>
      </c>
      <c r="V1035" s="43" t="s">
        <v>37</v>
      </c>
      <c r="W1035" s="44">
        <f t="shared" si="804"/>
        <v>294761</v>
      </c>
      <c r="X1035" s="45">
        <f t="shared" si="805"/>
        <v>3.0891197977260105E-2</v>
      </c>
      <c r="Y1035" s="44">
        <f t="shared" si="806"/>
        <v>772</v>
      </c>
      <c r="Z1035" s="45">
        <f t="shared" si="807"/>
        <v>8.5815918185860388E-2</v>
      </c>
      <c r="AA1035" s="46">
        <f t="shared" si="808"/>
        <v>7.2084738133710316E-2</v>
      </c>
      <c r="AB1035" s="183">
        <f t="shared" si="810"/>
        <v>7.21</v>
      </c>
      <c r="AC1035" s="36">
        <v>1024</v>
      </c>
      <c r="AD1035" s="47" t="e">
        <f>VLOOKUP(B1035,#REF!,3,FALSE)</f>
        <v>#REF!</v>
      </c>
      <c r="AE1035" s="2" t="e">
        <f t="shared" si="809"/>
        <v>#REF!</v>
      </c>
    </row>
    <row r="1036" spans="1:31" x14ac:dyDescent="0.2">
      <c r="A1036" s="25">
        <v>74</v>
      </c>
      <c r="B1036" s="38" t="s">
        <v>1794</v>
      </c>
      <c r="C1036" s="72" t="s">
        <v>1795</v>
      </c>
      <c r="D1036" s="28">
        <v>133</v>
      </c>
      <c r="E1036" s="69">
        <v>36617</v>
      </c>
      <c r="F1036" s="42">
        <v>1905045</v>
      </c>
      <c r="G1036" s="77">
        <v>8.0696300000000001</v>
      </c>
      <c r="H1036" s="42">
        <v>111663</v>
      </c>
      <c r="I1036" s="77">
        <v>0</v>
      </c>
      <c r="J1036" s="41">
        <f t="shared" si="800"/>
        <v>15373.00828</v>
      </c>
      <c r="K1036" s="42">
        <v>2020736</v>
      </c>
      <c r="L1036" s="77">
        <v>8.0713200000000001</v>
      </c>
      <c r="M1036" s="42">
        <v>118797</v>
      </c>
      <c r="N1036" s="77">
        <v>0</v>
      </c>
      <c r="O1036" s="41">
        <f t="shared" si="801"/>
        <v>16310.006890000001</v>
      </c>
      <c r="P1036" s="42">
        <v>1978168</v>
      </c>
      <c r="Q1036" s="77">
        <v>8.0700900000000004</v>
      </c>
      <c r="R1036" s="42">
        <v>135306</v>
      </c>
      <c r="S1036" s="77">
        <v>0</v>
      </c>
      <c r="T1036" s="41">
        <f t="shared" si="802"/>
        <v>15963.9938</v>
      </c>
      <c r="U1036" s="42">
        <f t="shared" si="803"/>
        <v>47647</v>
      </c>
      <c r="V1036" s="43" t="s">
        <v>37</v>
      </c>
      <c r="W1036" s="44">
        <f t="shared" si="804"/>
        <v>47647</v>
      </c>
      <c r="X1036" s="45">
        <f t="shared" si="805"/>
        <v>4.9934452319761171E-3</v>
      </c>
      <c r="Y1036" s="44">
        <f t="shared" si="806"/>
        <v>133</v>
      </c>
      <c r="Z1036" s="45">
        <f t="shared" si="807"/>
        <v>1.4784348599377502E-2</v>
      </c>
      <c r="AA1036" s="46">
        <f t="shared" si="808"/>
        <v>1.2336622757527156E-2</v>
      </c>
      <c r="AB1036" s="183">
        <f t="shared" si="810"/>
        <v>1.23</v>
      </c>
      <c r="AC1036" s="36">
        <v>1025</v>
      </c>
      <c r="AD1036" s="47" t="e">
        <f>VLOOKUP(B1036,#REF!,3,FALSE)</f>
        <v>#REF!</v>
      </c>
      <c r="AE1036" s="2" t="e">
        <f t="shared" si="809"/>
        <v>#REF!</v>
      </c>
    </row>
    <row r="1037" spans="1:31" x14ac:dyDescent="0.2">
      <c r="A1037" s="25">
        <v>74</v>
      </c>
      <c r="B1037" s="38" t="s">
        <v>1796</v>
      </c>
      <c r="C1037" s="72" t="s">
        <v>1797</v>
      </c>
      <c r="D1037" s="49">
        <v>37</v>
      </c>
      <c r="E1037" s="69">
        <v>36617</v>
      </c>
      <c r="F1037" s="42">
        <v>720646</v>
      </c>
      <c r="G1037" s="77">
        <v>5.8336499999999996</v>
      </c>
      <c r="H1037" s="42">
        <v>429041</v>
      </c>
      <c r="I1037" s="77">
        <v>0</v>
      </c>
      <c r="J1037" s="41">
        <f t="shared" si="800"/>
        <v>4203.9965400000001</v>
      </c>
      <c r="K1037" s="42">
        <v>767206</v>
      </c>
      <c r="L1037" s="77">
        <v>8.1</v>
      </c>
      <c r="M1037" s="42">
        <v>439320</v>
      </c>
      <c r="N1037" s="77">
        <v>0</v>
      </c>
      <c r="O1037" s="41">
        <f t="shared" si="801"/>
        <v>6214.3685999999998</v>
      </c>
      <c r="P1037" s="42">
        <v>748402</v>
      </c>
      <c r="Q1037" s="77">
        <v>8.0772099999999991</v>
      </c>
      <c r="R1037" s="42">
        <v>473887</v>
      </c>
      <c r="S1037" s="77">
        <v>0</v>
      </c>
      <c r="T1037" s="41">
        <f t="shared" si="802"/>
        <v>6045.0001199999997</v>
      </c>
      <c r="U1037" s="42">
        <f t="shared" si="803"/>
        <v>16463</v>
      </c>
      <c r="V1037" s="43" t="s">
        <v>37</v>
      </c>
      <c r="W1037" s="44">
        <f t="shared" si="804"/>
        <v>16463</v>
      </c>
      <c r="X1037" s="45">
        <f t="shared" si="805"/>
        <v>1.725336093647508E-3</v>
      </c>
      <c r="Y1037" s="44">
        <f t="shared" si="806"/>
        <v>37</v>
      </c>
      <c r="Z1037" s="45">
        <f t="shared" si="807"/>
        <v>4.1129390840373503E-3</v>
      </c>
      <c r="AA1037" s="46">
        <f t="shared" si="808"/>
        <v>3.5160383364398898E-3</v>
      </c>
      <c r="AB1037" s="183">
        <f t="shared" si="810"/>
        <v>0.35</v>
      </c>
      <c r="AC1037" s="36">
        <v>1026</v>
      </c>
      <c r="AD1037" s="47" t="e">
        <f>VLOOKUP(B1037,#REF!,3,FALSE)</f>
        <v>#REF!</v>
      </c>
      <c r="AE1037" s="2" t="e">
        <f t="shared" si="809"/>
        <v>#REF!</v>
      </c>
    </row>
    <row r="1038" spans="1:31" x14ac:dyDescent="0.2">
      <c r="A1038" s="25">
        <v>74</v>
      </c>
      <c r="B1038" s="38" t="s">
        <v>1798</v>
      </c>
      <c r="C1038" s="72" t="s">
        <v>1799</v>
      </c>
      <c r="D1038" s="28">
        <v>87</v>
      </c>
      <c r="E1038" s="69">
        <v>36617</v>
      </c>
      <c r="F1038" s="42">
        <v>1604434</v>
      </c>
      <c r="G1038" s="77">
        <v>8.0975599999999996</v>
      </c>
      <c r="H1038" s="42">
        <v>36050</v>
      </c>
      <c r="I1038" s="77">
        <v>2.9958399999999998</v>
      </c>
      <c r="J1038" s="41">
        <f t="shared" si="800"/>
        <v>13100.000609999999</v>
      </c>
      <c r="K1038" s="42">
        <v>1728087</v>
      </c>
      <c r="L1038" s="77">
        <v>8.3699999999999992</v>
      </c>
      <c r="M1038" s="42">
        <v>39352</v>
      </c>
      <c r="N1038" s="77">
        <v>3.0037500000000001</v>
      </c>
      <c r="O1038" s="41">
        <f t="shared" si="801"/>
        <v>14582.29176</v>
      </c>
      <c r="P1038" s="42">
        <v>1855843</v>
      </c>
      <c r="Q1038" s="77">
        <v>8.1</v>
      </c>
      <c r="R1038" s="42">
        <v>40945</v>
      </c>
      <c r="S1038" s="77">
        <v>2.9796100000000001</v>
      </c>
      <c r="T1038" s="41">
        <f t="shared" si="802"/>
        <v>15154.32843</v>
      </c>
      <c r="U1038" s="42">
        <f t="shared" si="803"/>
        <v>42837</v>
      </c>
      <c r="V1038" s="43" t="s">
        <v>37</v>
      </c>
      <c r="W1038" s="44">
        <f t="shared" si="804"/>
        <v>42837</v>
      </c>
      <c r="X1038" s="45">
        <f t="shared" si="805"/>
        <v>4.489353231098725E-3</v>
      </c>
      <c r="Y1038" s="44">
        <f t="shared" si="806"/>
        <v>87</v>
      </c>
      <c r="Z1038" s="45">
        <f t="shared" si="807"/>
        <v>9.6709648732770121E-3</v>
      </c>
      <c r="AA1038" s="46">
        <f t="shared" si="808"/>
        <v>8.3755619627324408E-3</v>
      </c>
      <c r="AB1038" s="183">
        <f t="shared" si="810"/>
        <v>0.84</v>
      </c>
      <c r="AC1038" s="36">
        <v>1027</v>
      </c>
      <c r="AD1038" s="47" t="e">
        <f>VLOOKUP(B1038,#REF!,3,FALSE)</f>
        <v>#REF!</v>
      </c>
      <c r="AE1038" s="2" t="e">
        <f t="shared" si="809"/>
        <v>#REF!</v>
      </c>
    </row>
    <row r="1039" spans="1:31" x14ac:dyDescent="0.2">
      <c r="A1039" s="25">
        <v>74</v>
      </c>
      <c r="B1039" s="38" t="s">
        <v>1800</v>
      </c>
      <c r="C1039" s="72" t="s">
        <v>1801</v>
      </c>
      <c r="D1039" s="28">
        <v>257</v>
      </c>
      <c r="E1039" s="69">
        <v>36617</v>
      </c>
      <c r="F1039" s="42">
        <v>4927699</v>
      </c>
      <c r="G1039" s="77">
        <v>8.3379700000000003</v>
      </c>
      <c r="H1039" s="42">
        <v>39579</v>
      </c>
      <c r="I1039" s="77">
        <v>2.9813800000000001</v>
      </c>
      <c r="J1039" s="41">
        <f t="shared" si="800"/>
        <v>41205.00647</v>
      </c>
      <c r="K1039" s="42">
        <v>6319694</v>
      </c>
      <c r="L1039" s="77">
        <v>8.28505</v>
      </c>
      <c r="M1039" s="42">
        <v>40455</v>
      </c>
      <c r="N1039" s="77">
        <v>3.0037500000000001</v>
      </c>
      <c r="O1039" s="41">
        <f t="shared" si="801"/>
        <v>52480.497479999998</v>
      </c>
      <c r="P1039" s="42">
        <v>6614150</v>
      </c>
      <c r="Q1039" s="77">
        <v>9.2250700000000005</v>
      </c>
      <c r="R1039" s="42">
        <v>53394</v>
      </c>
      <c r="S1039" s="77">
        <v>2.9965899999999999</v>
      </c>
      <c r="T1039" s="41">
        <f t="shared" si="802"/>
        <v>61175.99667</v>
      </c>
      <c r="U1039" s="42">
        <f t="shared" si="803"/>
        <v>154862</v>
      </c>
      <c r="V1039" s="43" t="s">
        <v>37</v>
      </c>
      <c r="W1039" s="44">
        <f t="shared" si="804"/>
        <v>154862</v>
      </c>
      <c r="X1039" s="45">
        <f t="shared" si="805"/>
        <v>1.6229666411616377E-2</v>
      </c>
      <c r="Y1039" s="44">
        <f t="shared" si="806"/>
        <v>257</v>
      </c>
      <c r="Z1039" s="45">
        <f t="shared" si="807"/>
        <v>2.8568252556691862E-2</v>
      </c>
      <c r="AA1039" s="46">
        <f t="shared" si="808"/>
        <v>2.5483606020422989E-2</v>
      </c>
      <c r="AB1039" s="183">
        <f t="shared" si="810"/>
        <v>2.5499999999999998</v>
      </c>
      <c r="AC1039" s="36">
        <v>1028</v>
      </c>
      <c r="AD1039" s="47" t="e">
        <f>VLOOKUP(B1039,#REF!,3,FALSE)</f>
        <v>#REF!</v>
      </c>
      <c r="AE1039" s="2" t="e">
        <f t="shared" si="809"/>
        <v>#REF!</v>
      </c>
    </row>
    <row r="1040" spans="1:31" x14ac:dyDescent="0.2">
      <c r="A1040" s="25">
        <v>74</v>
      </c>
      <c r="B1040" s="38" t="s">
        <v>1802</v>
      </c>
      <c r="C1040" s="72" t="s">
        <v>1803</v>
      </c>
      <c r="D1040" s="28">
        <v>31</v>
      </c>
      <c r="E1040" s="69">
        <v>36617</v>
      </c>
      <c r="F1040" s="42">
        <v>742037</v>
      </c>
      <c r="G1040" s="77">
        <v>9.4469700000000003</v>
      </c>
      <c r="H1040" s="42">
        <v>11132</v>
      </c>
      <c r="I1040" s="77">
        <v>2.9644300000000001</v>
      </c>
      <c r="J1040" s="41">
        <f t="shared" si="800"/>
        <v>7043.0013099999996</v>
      </c>
      <c r="K1040" s="42">
        <v>779485</v>
      </c>
      <c r="L1040" s="77">
        <v>9.8774099999999994</v>
      </c>
      <c r="M1040" s="42">
        <v>12152</v>
      </c>
      <c r="N1040" s="77">
        <v>3.0037500000000001</v>
      </c>
      <c r="O1040" s="41">
        <f t="shared" si="801"/>
        <v>7735.7945</v>
      </c>
      <c r="P1040" s="42">
        <v>844165</v>
      </c>
      <c r="Q1040" s="77">
        <v>9.2845999999999993</v>
      </c>
      <c r="R1040" s="42">
        <v>12644</v>
      </c>
      <c r="S1040" s="77">
        <v>3.0037500000000001</v>
      </c>
      <c r="T1040" s="41">
        <f t="shared" si="802"/>
        <v>7875.7137700000003</v>
      </c>
      <c r="U1040" s="42">
        <f t="shared" si="803"/>
        <v>22655</v>
      </c>
      <c r="V1040" s="43" t="s">
        <v>37</v>
      </c>
      <c r="W1040" s="44">
        <f t="shared" si="804"/>
        <v>22655</v>
      </c>
      <c r="X1040" s="45">
        <f t="shared" si="805"/>
        <v>2.3742628440493407E-3</v>
      </c>
      <c r="Y1040" s="44">
        <f t="shared" si="806"/>
        <v>31</v>
      </c>
      <c r="Z1040" s="45">
        <f t="shared" si="807"/>
        <v>3.4459759893285904E-3</v>
      </c>
      <c r="AA1040" s="46">
        <f t="shared" si="808"/>
        <v>3.1780477030087782E-3</v>
      </c>
      <c r="AB1040" s="183">
        <f t="shared" si="810"/>
        <v>0.32</v>
      </c>
      <c r="AC1040" s="36">
        <v>1029</v>
      </c>
      <c r="AD1040" s="47" t="e">
        <f>VLOOKUP(B1040,#REF!,3,FALSE)</f>
        <v>#REF!</v>
      </c>
      <c r="AE1040" s="2" t="e">
        <f t="shared" si="809"/>
        <v>#REF!</v>
      </c>
    </row>
    <row r="1041" spans="1:31" x14ac:dyDescent="0.2">
      <c r="A1041" s="25">
        <v>74</v>
      </c>
      <c r="B1041" s="38" t="s">
        <v>1804</v>
      </c>
      <c r="C1041" s="39" t="s">
        <v>51</v>
      </c>
      <c r="D1041" s="28">
        <v>2416</v>
      </c>
      <c r="E1041" s="69">
        <v>36617</v>
      </c>
      <c r="F1041" s="30"/>
      <c r="G1041" s="77"/>
      <c r="H1041" s="42"/>
      <c r="I1041" s="77"/>
      <c r="J1041" s="42">
        <v>1886061</v>
      </c>
      <c r="K1041" s="42"/>
      <c r="L1041" s="92"/>
      <c r="M1041" s="42"/>
      <c r="N1041" s="92"/>
      <c r="O1041" s="42">
        <v>2086293</v>
      </c>
      <c r="P1041" s="42"/>
      <c r="Q1041" s="92"/>
      <c r="R1041" s="42"/>
      <c r="S1041" s="92"/>
      <c r="T1041" s="42">
        <v>2360417</v>
      </c>
      <c r="U1041" s="42">
        <f t="shared" si="803"/>
        <v>6332771</v>
      </c>
      <c r="V1041" s="43" t="s">
        <v>37</v>
      </c>
      <c r="W1041" s="44">
        <f t="shared" si="804"/>
        <v>6332771</v>
      </c>
      <c r="X1041" s="45">
        <f t="shared" si="805"/>
        <v>0.66367966829279135</v>
      </c>
      <c r="Y1041" s="44">
        <f t="shared" si="806"/>
        <v>2416</v>
      </c>
      <c r="Z1041" s="45">
        <f t="shared" si="807"/>
        <v>0.26856380613606046</v>
      </c>
      <c r="AA1041" s="46">
        <f t="shared" si="808"/>
        <v>0.36734277167524321</v>
      </c>
      <c r="AB1041" s="183">
        <f t="shared" si="810"/>
        <v>36.729999999999997</v>
      </c>
      <c r="AC1041" s="36">
        <v>1030</v>
      </c>
      <c r="AD1041" s="47" t="e">
        <f>VLOOKUP(B1041,#REF!,3,FALSE)</f>
        <v>#REF!</v>
      </c>
      <c r="AE1041" s="2" t="e">
        <f t="shared" si="809"/>
        <v>#REF!</v>
      </c>
    </row>
    <row r="1042" spans="1:31" x14ac:dyDescent="0.2">
      <c r="A1042" s="25">
        <v>74</v>
      </c>
      <c r="B1042" s="51" t="s">
        <v>1805</v>
      </c>
      <c r="C1042" s="52" t="s">
        <v>1806</v>
      </c>
      <c r="D1042" s="71">
        <f>SUBTOTAL(9,D1032:D1041)</f>
        <v>8996</v>
      </c>
      <c r="E1042" s="69"/>
      <c r="F1042" s="55"/>
      <c r="G1042" s="56"/>
      <c r="H1042" s="55"/>
      <c r="I1042" s="56"/>
      <c r="J1042" s="57">
        <f>SUBTOTAL(9,J1032:J1041)</f>
        <v>2880101.55112</v>
      </c>
      <c r="K1042" s="58"/>
      <c r="L1042" s="59"/>
      <c r="M1042" s="58"/>
      <c r="N1042" s="59"/>
      <c r="O1042" s="57">
        <f>SUBTOTAL(9,O1032:O1041)</f>
        <v>3159060.89481</v>
      </c>
      <c r="P1042" s="57"/>
      <c r="Q1042" s="60"/>
      <c r="R1042" s="57"/>
      <c r="S1042" s="60"/>
      <c r="T1042" s="57">
        <f>SUBTOTAL(9,T1032:T1041)</f>
        <v>3502745.2093099998</v>
      </c>
      <c r="U1042" s="57">
        <f>SUBTOTAL(9,U1032:U1041)</f>
        <v>9541909</v>
      </c>
      <c r="V1042" s="43"/>
      <c r="W1042" s="61">
        <f t="shared" ref="W1042:AB1042" si="811">SUBTOTAL(9,W1032:W1041)</f>
        <v>9541909</v>
      </c>
      <c r="X1042" s="62">
        <f t="shared" si="811"/>
        <v>1</v>
      </c>
      <c r="Y1042" s="61">
        <f t="shared" si="811"/>
        <v>8996</v>
      </c>
      <c r="Z1042" s="62">
        <f t="shared" si="811"/>
        <v>0.99999999999999989</v>
      </c>
      <c r="AA1042" s="63">
        <f t="shared" si="811"/>
        <v>1</v>
      </c>
      <c r="AB1042" s="64">
        <f t="shared" si="811"/>
        <v>99.990000000000009</v>
      </c>
      <c r="AC1042" s="36">
        <v>1031</v>
      </c>
      <c r="AD1042" s="47" t="e">
        <f>VLOOKUP(B1042,#REF!,3,FALSE)</f>
        <v>#REF!</v>
      </c>
      <c r="AE1042" s="2" t="e">
        <f t="shared" si="809"/>
        <v>#REF!</v>
      </c>
    </row>
    <row r="1043" spans="1:31" ht="13.5" thickBot="1" x14ac:dyDescent="0.25">
      <c r="A1043" s="25">
        <v>74</v>
      </c>
      <c r="B1043" s="51"/>
      <c r="C1043" s="52"/>
      <c r="D1043" s="53" t="s">
        <v>54</v>
      </c>
      <c r="E1043" s="54">
        <f>COUNTIF(E1032:E1041,"&gt;0.0")</f>
        <v>10</v>
      </c>
      <c r="F1043" s="55"/>
      <c r="G1043" s="56"/>
      <c r="H1043" s="55"/>
      <c r="I1043" s="56"/>
      <c r="J1043" s="57"/>
      <c r="K1043" s="58"/>
      <c r="L1043" s="59"/>
      <c r="M1043" s="58"/>
      <c r="N1043" s="59"/>
      <c r="O1043" s="57"/>
      <c r="P1043" s="57"/>
      <c r="Q1043" s="60"/>
      <c r="R1043" s="57"/>
      <c r="S1043" s="60"/>
      <c r="T1043" s="57"/>
      <c r="U1043" s="42"/>
      <c r="V1043" s="43"/>
      <c r="W1043" s="44"/>
      <c r="X1043" s="45"/>
      <c r="Y1043" s="44"/>
      <c r="Z1043" s="45"/>
      <c r="AA1043" s="46"/>
      <c r="AB1043" s="183"/>
      <c r="AC1043" s="36">
        <v>1032</v>
      </c>
      <c r="AD1043" s="47"/>
    </row>
    <row r="1044" spans="1:31" ht="15.75" thickBot="1" x14ac:dyDescent="0.3">
      <c r="A1044" s="25">
        <v>75</v>
      </c>
      <c r="B1044" s="78" t="s">
        <v>1807</v>
      </c>
      <c r="C1044" s="72"/>
      <c r="D1044" s="28"/>
      <c r="E1044" s="69"/>
      <c r="F1044" s="42"/>
      <c r="G1044" s="77"/>
      <c r="H1044" s="42"/>
      <c r="I1044" s="92"/>
      <c r="J1044" s="42"/>
      <c r="K1044" s="42"/>
      <c r="L1044" s="92"/>
      <c r="M1044" s="42"/>
      <c r="N1044" s="92"/>
      <c r="O1044" s="42"/>
      <c r="P1044" s="42"/>
      <c r="Q1044" s="92"/>
      <c r="R1044" s="42"/>
      <c r="S1044" s="92"/>
      <c r="T1044" s="42"/>
      <c r="U1044" s="42"/>
      <c r="V1044" s="43"/>
      <c r="W1044" s="33"/>
      <c r="X1044" s="34"/>
      <c r="Y1044" s="33"/>
      <c r="Z1044" s="34"/>
      <c r="AA1044" s="35"/>
      <c r="AB1044" s="184">
        <v>100</v>
      </c>
      <c r="AC1044" s="36">
        <v>1033</v>
      </c>
      <c r="AD1044" s="47"/>
    </row>
    <row r="1045" spans="1:31" x14ac:dyDescent="0.2">
      <c r="A1045" s="25">
        <v>75</v>
      </c>
      <c r="B1045" s="38" t="s">
        <v>1808</v>
      </c>
      <c r="C1045" s="79" t="s">
        <v>1809</v>
      </c>
      <c r="D1045" s="49">
        <v>10571</v>
      </c>
      <c r="E1045" s="69">
        <v>37257</v>
      </c>
      <c r="F1045" s="42">
        <v>106194012</v>
      </c>
      <c r="G1045" s="77">
        <v>11.37199</v>
      </c>
      <c r="H1045" s="42">
        <v>529648</v>
      </c>
      <c r="I1045" s="77">
        <v>3.0037500000000001</v>
      </c>
      <c r="J1045" s="41">
        <f t="shared" ref="J1045:J1056" si="812">ROUND((+F1045*G1045+H1045*I1045)/1000,0)</f>
        <v>1209228</v>
      </c>
      <c r="K1045" s="42">
        <v>114796410</v>
      </c>
      <c r="L1045" s="77">
        <v>12.193519999999999</v>
      </c>
      <c r="M1045" s="42">
        <v>567837</v>
      </c>
      <c r="N1045" s="77">
        <v>3.0037500000000001</v>
      </c>
      <c r="O1045" s="41">
        <f t="shared" ref="O1045:O1056" si="813">ROUND((+K1045*L1045+M1045*N1045)/1000,0)</f>
        <v>1401478</v>
      </c>
      <c r="P1045" s="42">
        <v>123819829</v>
      </c>
      <c r="Q1045" s="77">
        <v>12.53839</v>
      </c>
      <c r="R1045" s="42">
        <v>585191</v>
      </c>
      <c r="S1045" s="77">
        <v>3.00244</v>
      </c>
      <c r="T1045" s="41">
        <f t="shared" ref="T1045:T1056" si="814">ROUND((+P1045*Q1045+R1045*S1045)/1000,0)</f>
        <v>1554258</v>
      </c>
      <c r="U1045" s="42">
        <f t="shared" ref="U1045:U1057" si="815">ROUND(+T1045+O1045+J1045,0)</f>
        <v>4164964</v>
      </c>
      <c r="V1045" s="43" t="s">
        <v>37</v>
      </c>
      <c r="W1045" s="44">
        <f t="shared" ref="W1045:W1057" si="816">IF(V1045="yes",U1045,"")</f>
        <v>4164964</v>
      </c>
      <c r="X1045" s="45">
        <f t="shared" ref="X1045:X1057" si="817">IF(V1045="yes",W1045/W$1058,0)</f>
        <v>0.27776107566023678</v>
      </c>
      <c r="Y1045" s="44">
        <f t="shared" ref="Y1045:Y1057" si="818">IF(V1045="yes",D1045,"")</f>
        <v>10571</v>
      </c>
      <c r="Z1045" s="45">
        <f t="shared" ref="Z1045:Z1057" si="819">IF(V1045="yes",Y1045/Y$1058,0)</f>
        <v>0.41272010307265844</v>
      </c>
      <c r="AA1045" s="46">
        <f t="shared" ref="AA1045:AA1057" si="820">(X1045*0.25+Z1045*0.75)</f>
        <v>0.37898034621955301</v>
      </c>
      <c r="AB1045" s="183">
        <f>ROUND(+AA1045*$AB$1044,3)</f>
        <v>37.898000000000003</v>
      </c>
      <c r="AC1045" s="36">
        <v>1034</v>
      </c>
      <c r="AD1045" s="47" t="e">
        <f>VLOOKUP(B1045,#REF!,3,FALSE)</f>
        <v>#REF!</v>
      </c>
      <c r="AE1045" s="2" t="e">
        <f t="shared" ref="AE1045:AE1058" si="821">EXACT(D1045,AD1045)</f>
        <v>#REF!</v>
      </c>
    </row>
    <row r="1046" spans="1:31" x14ac:dyDescent="0.2">
      <c r="A1046" s="25">
        <v>75</v>
      </c>
      <c r="B1046" s="38" t="s">
        <v>1810</v>
      </c>
      <c r="C1046" s="72" t="s">
        <v>1811</v>
      </c>
      <c r="D1046" s="28">
        <v>1558</v>
      </c>
      <c r="E1046" s="69">
        <v>37257</v>
      </c>
      <c r="F1046" s="42">
        <v>17143677</v>
      </c>
      <c r="G1046" s="77">
        <v>9.8437300000000008</v>
      </c>
      <c r="H1046" s="42">
        <v>94404</v>
      </c>
      <c r="I1046" s="77">
        <v>2.9871599999999998</v>
      </c>
      <c r="J1046" s="41">
        <f t="shared" si="812"/>
        <v>169040</v>
      </c>
      <c r="K1046" s="42">
        <v>18323811</v>
      </c>
      <c r="L1046" s="77">
        <v>9.7765599999999999</v>
      </c>
      <c r="M1046" s="42">
        <v>98584</v>
      </c>
      <c r="N1046" s="77">
        <v>2.9923700000000002</v>
      </c>
      <c r="O1046" s="41">
        <f t="shared" si="813"/>
        <v>179439</v>
      </c>
      <c r="P1046" s="42">
        <v>19453605</v>
      </c>
      <c r="Q1046" s="77">
        <v>9.6639700000000008</v>
      </c>
      <c r="R1046" s="42">
        <v>97635</v>
      </c>
      <c r="S1046" s="77">
        <v>3.0009700000000001</v>
      </c>
      <c r="T1046" s="41">
        <f t="shared" si="814"/>
        <v>188292</v>
      </c>
      <c r="U1046" s="42">
        <f t="shared" si="815"/>
        <v>536771</v>
      </c>
      <c r="V1046" s="43" t="s">
        <v>37</v>
      </c>
      <c r="W1046" s="44">
        <f t="shared" si="816"/>
        <v>536771</v>
      </c>
      <c r="X1046" s="45">
        <f t="shared" si="817"/>
        <v>3.5797209854207854E-2</v>
      </c>
      <c r="Y1046" s="44">
        <f t="shared" si="818"/>
        <v>1558</v>
      </c>
      <c r="Z1046" s="45">
        <f t="shared" si="819"/>
        <v>6.0828485534689412E-2</v>
      </c>
      <c r="AA1046" s="46">
        <f t="shared" si="820"/>
        <v>5.4570666614569024E-2</v>
      </c>
      <c r="AB1046" s="183">
        <f>ROUND(+AA1046*$AB$1044,3)</f>
        <v>5.4569999999999999</v>
      </c>
      <c r="AC1046" s="36">
        <v>1035</v>
      </c>
      <c r="AD1046" s="47" t="e">
        <f>VLOOKUP(B1046,#REF!,3,FALSE)</f>
        <v>#REF!</v>
      </c>
      <c r="AE1046" s="2" t="e">
        <f t="shared" si="821"/>
        <v>#REF!</v>
      </c>
    </row>
    <row r="1047" spans="1:31" x14ac:dyDescent="0.2">
      <c r="A1047" s="25">
        <v>75</v>
      </c>
      <c r="B1047" s="38" t="s">
        <v>1812</v>
      </c>
      <c r="C1047" s="72" t="s">
        <v>1813</v>
      </c>
      <c r="D1047" s="28">
        <v>1396</v>
      </c>
      <c r="E1047" s="69">
        <v>36069</v>
      </c>
      <c r="F1047" s="42">
        <v>14744899</v>
      </c>
      <c r="G1047" s="77">
        <v>7.4927000000000001</v>
      </c>
      <c r="H1047" s="42">
        <v>296005</v>
      </c>
      <c r="I1047" s="77">
        <v>3.00332</v>
      </c>
      <c r="J1047" s="41">
        <f t="shared" si="812"/>
        <v>111368</v>
      </c>
      <c r="K1047" s="42">
        <v>15665138</v>
      </c>
      <c r="L1047" s="77">
        <v>12.764519999999999</v>
      </c>
      <c r="M1047" s="42">
        <v>324015</v>
      </c>
      <c r="N1047" s="77">
        <v>3.0029400000000002</v>
      </c>
      <c r="O1047" s="41">
        <f t="shared" si="813"/>
        <v>200931</v>
      </c>
      <c r="P1047" s="42">
        <v>16297129</v>
      </c>
      <c r="Q1047" s="77">
        <v>11.18332</v>
      </c>
      <c r="R1047" s="42">
        <v>334873</v>
      </c>
      <c r="S1047" s="77">
        <v>3.0011399999999999</v>
      </c>
      <c r="T1047" s="41">
        <f t="shared" si="814"/>
        <v>183261</v>
      </c>
      <c r="U1047" s="42">
        <f t="shared" si="815"/>
        <v>495560</v>
      </c>
      <c r="V1047" s="43" t="s">
        <v>37</v>
      </c>
      <c r="W1047" s="44">
        <f t="shared" si="816"/>
        <v>495560</v>
      </c>
      <c r="X1047" s="45">
        <f t="shared" si="817"/>
        <v>3.3048851959869743E-2</v>
      </c>
      <c r="Y1047" s="44">
        <f t="shared" si="818"/>
        <v>1396</v>
      </c>
      <c r="Z1047" s="45">
        <f t="shared" si="819"/>
        <v>5.4503572404638267E-2</v>
      </c>
      <c r="AA1047" s="46">
        <f t="shared" si="820"/>
        <v>4.9139892293446133E-2</v>
      </c>
      <c r="AB1047" s="183">
        <f t="shared" ref="AB1047:AB1057" si="822">ROUND(+AA1047*$AB$1044,3)</f>
        <v>4.9139999999999997</v>
      </c>
      <c r="AC1047" s="36">
        <v>1036</v>
      </c>
      <c r="AD1047" s="47" t="e">
        <f>VLOOKUP(B1047,#REF!,3,FALSE)</f>
        <v>#REF!</v>
      </c>
      <c r="AE1047" s="2" t="e">
        <f t="shared" si="821"/>
        <v>#REF!</v>
      </c>
    </row>
    <row r="1048" spans="1:31" x14ac:dyDescent="0.2">
      <c r="A1048" s="25">
        <v>75</v>
      </c>
      <c r="B1048" s="38" t="s">
        <v>1814</v>
      </c>
      <c r="C1048" s="72" t="s">
        <v>1815</v>
      </c>
      <c r="D1048" s="28">
        <v>1678</v>
      </c>
      <c r="E1048" s="69">
        <v>37257</v>
      </c>
      <c r="F1048" s="42">
        <v>19729061</v>
      </c>
      <c r="G1048" s="77">
        <v>10.608420000000001</v>
      </c>
      <c r="H1048" s="42">
        <v>76001</v>
      </c>
      <c r="I1048" s="77">
        <v>2.9736400000000001</v>
      </c>
      <c r="J1048" s="41">
        <f t="shared" si="812"/>
        <v>209520</v>
      </c>
      <c r="K1048" s="42">
        <v>21146879</v>
      </c>
      <c r="L1048" s="77">
        <v>9.2390299999999996</v>
      </c>
      <c r="M1048" s="42">
        <v>83192</v>
      </c>
      <c r="N1048" s="77">
        <v>2.9690300000000001</v>
      </c>
      <c r="O1048" s="41">
        <f t="shared" si="813"/>
        <v>195624</v>
      </c>
      <c r="P1048" s="42">
        <v>22102519</v>
      </c>
      <c r="Q1048" s="77">
        <v>8.8357799999999997</v>
      </c>
      <c r="R1048" s="42">
        <v>86562</v>
      </c>
      <c r="S1048" s="77">
        <v>2.9689700000000001</v>
      </c>
      <c r="T1048" s="41">
        <f t="shared" si="814"/>
        <v>195550</v>
      </c>
      <c r="U1048" s="42">
        <f t="shared" si="815"/>
        <v>600694</v>
      </c>
      <c r="V1048" s="43" t="s">
        <v>37</v>
      </c>
      <c r="W1048" s="44">
        <f t="shared" si="816"/>
        <v>600694</v>
      </c>
      <c r="X1048" s="45">
        <f t="shared" si="817"/>
        <v>4.0060228991811282E-2</v>
      </c>
      <c r="Y1048" s="44">
        <f t="shared" si="818"/>
        <v>1678</v>
      </c>
      <c r="Z1048" s="45">
        <f t="shared" si="819"/>
        <v>6.5513606371764344E-2</v>
      </c>
      <c r="AA1048" s="46">
        <f t="shared" si="820"/>
        <v>5.9150262026776076E-2</v>
      </c>
      <c r="AB1048" s="183">
        <f t="shared" si="822"/>
        <v>5.915</v>
      </c>
      <c r="AC1048" s="36">
        <v>1037</v>
      </c>
      <c r="AD1048" s="47" t="e">
        <f>VLOOKUP(B1048,#REF!,3,FALSE)</f>
        <v>#REF!</v>
      </c>
      <c r="AE1048" s="2" t="e">
        <f t="shared" si="821"/>
        <v>#REF!</v>
      </c>
    </row>
    <row r="1049" spans="1:31" x14ac:dyDescent="0.2">
      <c r="A1049" s="25">
        <v>75</v>
      </c>
      <c r="B1049" s="38" t="s">
        <v>1816</v>
      </c>
      <c r="C1049" s="72" t="s">
        <v>1817</v>
      </c>
      <c r="D1049" s="28">
        <v>717</v>
      </c>
      <c r="E1049" s="69">
        <v>36069</v>
      </c>
      <c r="F1049" s="42">
        <v>7453503</v>
      </c>
      <c r="G1049" s="77">
        <v>8.0458800000000004</v>
      </c>
      <c r="H1049" s="42">
        <v>21037</v>
      </c>
      <c r="I1049" s="77">
        <v>2.99472</v>
      </c>
      <c r="J1049" s="41">
        <f t="shared" si="812"/>
        <v>60033</v>
      </c>
      <c r="K1049" s="42">
        <v>7831814</v>
      </c>
      <c r="L1049" s="77">
        <v>7.6570999999999998</v>
      </c>
      <c r="M1049" s="42">
        <v>23028</v>
      </c>
      <c r="N1049" s="77">
        <v>0</v>
      </c>
      <c r="O1049" s="41">
        <f t="shared" si="813"/>
        <v>59969</v>
      </c>
      <c r="P1049" s="42">
        <v>8137813</v>
      </c>
      <c r="Q1049" s="77">
        <v>7.3693</v>
      </c>
      <c r="R1049" s="42">
        <v>23960</v>
      </c>
      <c r="S1049" s="77">
        <v>2.0868099999999998</v>
      </c>
      <c r="T1049" s="41">
        <f t="shared" si="814"/>
        <v>60020</v>
      </c>
      <c r="U1049" s="42">
        <f t="shared" si="815"/>
        <v>180022</v>
      </c>
      <c r="V1049" s="43" t="s">
        <v>37</v>
      </c>
      <c r="W1049" s="44">
        <f t="shared" si="816"/>
        <v>180022</v>
      </c>
      <c r="X1049" s="45">
        <f t="shared" si="817"/>
        <v>1.2005651036241165E-2</v>
      </c>
      <c r="Y1049" s="44">
        <f t="shared" si="818"/>
        <v>717</v>
      </c>
      <c r="Z1049" s="45">
        <f t="shared" si="819"/>
        <v>2.7993597001522666E-2</v>
      </c>
      <c r="AA1049" s="46">
        <f t="shared" si="820"/>
        <v>2.3996610510202292E-2</v>
      </c>
      <c r="AB1049" s="183">
        <f t="shared" si="822"/>
        <v>2.4</v>
      </c>
      <c r="AC1049" s="36">
        <v>1038</v>
      </c>
      <c r="AD1049" s="47" t="e">
        <f>VLOOKUP(B1049,#REF!,3,FALSE)</f>
        <v>#REF!</v>
      </c>
      <c r="AE1049" s="2" t="e">
        <f t="shared" si="821"/>
        <v>#REF!</v>
      </c>
    </row>
    <row r="1050" spans="1:31" x14ac:dyDescent="0.2">
      <c r="A1050" s="25">
        <v>75</v>
      </c>
      <c r="B1050" s="38" t="s">
        <v>1818</v>
      </c>
      <c r="C1050" s="72" t="s">
        <v>1819</v>
      </c>
      <c r="D1050" s="28">
        <v>129</v>
      </c>
      <c r="E1050" s="69">
        <v>37257</v>
      </c>
      <c r="F1050" s="42">
        <v>1575857</v>
      </c>
      <c r="G1050" s="77">
        <v>9.2000799999999998</v>
      </c>
      <c r="H1050" s="42">
        <v>38913</v>
      </c>
      <c r="I1050" s="77">
        <v>0</v>
      </c>
      <c r="J1050" s="41">
        <f t="shared" si="812"/>
        <v>14498</v>
      </c>
      <c r="K1050" s="42">
        <v>1666935</v>
      </c>
      <c r="L1050" s="77">
        <v>9.0633300000000006</v>
      </c>
      <c r="M1050" s="42">
        <v>42564</v>
      </c>
      <c r="N1050" s="77">
        <v>0</v>
      </c>
      <c r="O1050" s="41">
        <f t="shared" si="813"/>
        <v>15108</v>
      </c>
      <c r="P1050" s="42">
        <v>1741560</v>
      </c>
      <c r="Q1050" s="77">
        <v>8.7450399999999995</v>
      </c>
      <c r="R1050" s="42">
        <v>44289</v>
      </c>
      <c r="S1050" s="77">
        <v>0</v>
      </c>
      <c r="T1050" s="41">
        <f t="shared" si="814"/>
        <v>15230</v>
      </c>
      <c r="U1050" s="42">
        <f t="shared" si="815"/>
        <v>44836</v>
      </c>
      <c r="V1050" s="43" t="s">
        <v>37</v>
      </c>
      <c r="W1050" s="44">
        <f t="shared" si="816"/>
        <v>44836</v>
      </c>
      <c r="X1050" s="45">
        <f t="shared" si="817"/>
        <v>2.9901088192604728E-3</v>
      </c>
      <c r="Y1050" s="44">
        <f t="shared" si="818"/>
        <v>129</v>
      </c>
      <c r="Z1050" s="45">
        <f t="shared" si="819"/>
        <v>5.0365048998555423E-3</v>
      </c>
      <c r="AA1050" s="46">
        <f t="shared" si="820"/>
        <v>4.5249058797067754E-3</v>
      </c>
      <c r="AB1050" s="183">
        <f t="shared" si="822"/>
        <v>0.45200000000000001</v>
      </c>
      <c r="AC1050" s="36">
        <v>1039</v>
      </c>
      <c r="AD1050" s="47" t="e">
        <f>VLOOKUP(B1050,#REF!,3,FALSE)</f>
        <v>#REF!</v>
      </c>
      <c r="AE1050" s="2" t="e">
        <f t="shared" si="821"/>
        <v>#REF!</v>
      </c>
    </row>
    <row r="1051" spans="1:31" x14ac:dyDescent="0.2">
      <c r="A1051" s="25">
        <v>75</v>
      </c>
      <c r="B1051" s="38" t="s">
        <v>1820</v>
      </c>
      <c r="C1051" s="72" t="s">
        <v>1821</v>
      </c>
      <c r="D1051" s="28">
        <v>79</v>
      </c>
      <c r="E1051" s="69"/>
      <c r="F1051" s="42">
        <v>1136459</v>
      </c>
      <c r="G1051" s="77">
        <v>6.87486</v>
      </c>
      <c r="H1051" s="42">
        <v>0</v>
      </c>
      <c r="I1051" s="77">
        <v>0</v>
      </c>
      <c r="J1051" s="41">
        <f t="shared" si="812"/>
        <v>7813</v>
      </c>
      <c r="K1051" s="42">
        <v>1244443</v>
      </c>
      <c r="L1051" s="77">
        <v>6.6495499999999996</v>
      </c>
      <c r="M1051" s="42">
        <v>0</v>
      </c>
      <c r="N1051" s="77">
        <v>0</v>
      </c>
      <c r="O1051" s="41">
        <f t="shared" si="813"/>
        <v>8275</v>
      </c>
      <c r="P1051" s="42">
        <v>1325065</v>
      </c>
      <c r="Q1051" s="77">
        <v>6.5944000000000003</v>
      </c>
      <c r="R1051" s="42">
        <v>0</v>
      </c>
      <c r="S1051" s="77">
        <v>0</v>
      </c>
      <c r="T1051" s="41">
        <f t="shared" si="814"/>
        <v>8738</v>
      </c>
      <c r="U1051" s="42">
        <f t="shared" si="815"/>
        <v>24826</v>
      </c>
      <c r="V1051" s="43" t="s">
        <v>154</v>
      </c>
      <c r="W1051" s="44" t="str">
        <f t="shared" si="816"/>
        <v/>
      </c>
      <c r="X1051" s="45">
        <f t="shared" si="817"/>
        <v>0</v>
      </c>
      <c r="Y1051" s="44" t="str">
        <f t="shared" si="818"/>
        <v/>
      </c>
      <c r="Z1051" s="45">
        <f t="shared" si="819"/>
        <v>0</v>
      </c>
      <c r="AA1051" s="46">
        <f t="shared" si="820"/>
        <v>0</v>
      </c>
      <c r="AB1051" s="183">
        <f t="shared" si="822"/>
        <v>0</v>
      </c>
      <c r="AC1051" s="36">
        <v>1040</v>
      </c>
      <c r="AD1051" s="47" t="e">
        <f>VLOOKUP(B1051,#REF!,3,FALSE)</f>
        <v>#REF!</v>
      </c>
      <c r="AE1051" s="2" t="e">
        <f t="shared" si="821"/>
        <v>#REF!</v>
      </c>
    </row>
    <row r="1052" spans="1:31" x14ac:dyDescent="0.2">
      <c r="A1052" s="25">
        <v>75</v>
      </c>
      <c r="B1052" s="38" t="s">
        <v>1822</v>
      </c>
      <c r="C1052" s="72" t="s">
        <v>1823</v>
      </c>
      <c r="D1052" s="28">
        <v>935</v>
      </c>
      <c r="E1052" s="69">
        <v>36069</v>
      </c>
      <c r="F1052" s="42">
        <v>9021682</v>
      </c>
      <c r="G1052" s="77">
        <v>8.5884199999999993</v>
      </c>
      <c r="H1052" s="42">
        <v>103344</v>
      </c>
      <c r="I1052" s="77">
        <v>2.4578099999999998</v>
      </c>
      <c r="J1052" s="41">
        <f t="shared" si="812"/>
        <v>77736</v>
      </c>
      <c r="K1052" s="42">
        <v>9528416</v>
      </c>
      <c r="L1052" s="77">
        <v>8.7073199999999993</v>
      </c>
      <c r="M1052" s="42">
        <v>112539</v>
      </c>
      <c r="N1052" s="77">
        <v>2.45248</v>
      </c>
      <c r="O1052" s="41">
        <f t="shared" si="813"/>
        <v>83243</v>
      </c>
      <c r="P1052" s="42">
        <v>10111446</v>
      </c>
      <c r="Q1052" s="77">
        <v>13.863759999999999</v>
      </c>
      <c r="R1052" s="42">
        <v>116717</v>
      </c>
      <c r="S1052" s="77">
        <v>2.3389899999999999</v>
      </c>
      <c r="T1052" s="41">
        <f t="shared" si="814"/>
        <v>140456</v>
      </c>
      <c r="U1052" s="42">
        <f t="shared" si="815"/>
        <v>301435</v>
      </c>
      <c r="V1052" s="43" t="s">
        <v>37</v>
      </c>
      <c r="W1052" s="44">
        <f t="shared" si="816"/>
        <v>301435</v>
      </c>
      <c r="X1052" s="45">
        <f t="shared" si="817"/>
        <v>2.0102673118337511E-2</v>
      </c>
      <c r="Y1052" s="44">
        <f t="shared" si="818"/>
        <v>935</v>
      </c>
      <c r="Z1052" s="45">
        <f t="shared" si="819"/>
        <v>3.650489985554211E-2</v>
      </c>
      <c r="AA1052" s="46">
        <f t="shared" si="820"/>
        <v>3.2404343171240961E-2</v>
      </c>
      <c r="AB1052" s="183">
        <f t="shared" si="822"/>
        <v>3.24</v>
      </c>
      <c r="AC1052" s="36">
        <v>1041</v>
      </c>
      <c r="AD1052" s="47" t="e">
        <f>VLOOKUP(B1052,#REF!,3,FALSE)</f>
        <v>#REF!</v>
      </c>
      <c r="AE1052" s="2" t="e">
        <f t="shared" si="821"/>
        <v>#REF!</v>
      </c>
    </row>
    <row r="1053" spans="1:31" x14ac:dyDescent="0.2">
      <c r="A1053" s="25">
        <v>75</v>
      </c>
      <c r="B1053" s="38" t="s">
        <v>1824</v>
      </c>
      <c r="C1053" s="72" t="s">
        <v>1825</v>
      </c>
      <c r="D1053" s="28">
        <v>92</v>
      </c>
      <c r="E1053" s="69">
        <v>36069</v>
      </c>
      <c r="F1053" s="42">
        <v>2033623</v>
      </c>
      <c r="G1053" s="77">
        <v>3.9314100000000001</v>
      </c>
      <c r="H1053" s="42">
        <v>4994</v>
      </c>
      <c r="I1053" s="77">
        <v>0</v>
      </c>
      <c r="J1053" s="41">
        <f t="shared" si="812"/>
        <v>7995</v>
      </c>
      <c r="K1053" s="42">
        <v>2170989</v>
      </c>
      <c r="L1053" s="77">
        <v>4.0972099999999996</v>
      </c>
      <c r="M1053" s="42">
        <v>5641</v>
      </c>
      <c r="N1053" s="77">
        <v>0</v>
      </c>
      <c r="O1053" s="41">
        <f t="shared" si="813"/>
        <v>8895</v>
      </c>
      <c r="P1053" s="42">
        <v>2313602</v>
      </c>
      <c r="Q1053" s="77">
        <v>3.88788</v>
      </c>
      <c r="R1053" s="42">
        <v>5944</v>
      </c>
      <c r="S1053" s="77">
        <v>0</v>
      </c>
      <c r="T1053" s="41">
        <f t="shared" si="814"/>
        <v>8995</v>
      </c>
      <c r="U1053" s="42">
        <f t="shared" si="815"/>
        <v>25885</v>
      </c>
      <c r="V1053" s="43" t="s">
        <v>37</v>
      </c>
      <c r="W1053" s="44">
        <f t="shared" si="816"/>
        <v>25885</v>
      </c>
      <c r="X1053" s="45">
        <f t="shared" si="817"/>
        <v>1.7262683287215038E-3</v>
      </c>
      <c r="Y1053" s="44">
        <f t="shared" si="818"/>
        <v>92</v>
      </c>
      <c r="Z1053" s="45">
        <f t="shared" si="819"/>
        <v>3.5919259750907743E-3</v>
      </c>
      <c r="AA1053" s="46">
        <f t="shared" si="820"/>
        <v>3.1255115634984568E-3</v>
      </c>
      <c r="AB1053" s="183">
        <f t="shared" si="822"/>
        <v>0.313</v>
      </c>
      <c r="AC1053" s="36">
        <v>1042</v>
      </c>
      <c r="AD1053" s="47" t="e">
        <f>VLOOKUP(B1053,#REF!,3,FALSE)</f>
        <v>#REF!</v>
      </c>
      <c r="AE1053" s="2" t="e">
        <f t="shared" si="821"/>
        <v>#REF!</v>
      </c>
    </row>
    <row r="1054" spans="1:31" x14ac:dyDescent="0.2">
      <c r="A1054" s="25">
        <v>75</v>
      </c>
      <c r="B1054" s="38" t="s">
        <v>1826</v>
      </c>
      <c r="C1054" s="72" t="s">
        <v>1827</v>
      </c>
      <c r="D1054" s="28">
        <v>67</v>
      </c>
      <c r="E1054" s="69">
        <v>36069</v>
      </c>
      <c r="F1054" s="42">
        <v>481801</v>
      </c>
      <c r="G1054" s="77">
        <v>3.4080499999999998</v>
      </c>
      <c r="H1054" s="42">
        <v>18823</v>
      </c>
      <c r="I1054" s="77">
        <v>0</v>
      </c>
      <c r="J1054" s="41">
        <f t="shared" si="812"/>
        <v>1642</v>
      </c>
      <c r="K1054" s="42">
        <v>504175</v>
      </c>
      <c r="L1054" s="77">
        <v>5.4028799999999997</v>
      </c>
      <c r="M1054" s="42">
        <v>20604</v>
      </c>
      <c r="N1054" s="77">
        <v>0</v>
      </c>
      <c r="O1054" s="41">
        <f t="shared" si="813"/>
        <v>2724</v>
      </c>
      <c r="P1054" s="42">
        <v>529245</v>
      </c>
      <c r="Q1054" s="77">
        <v>7.49369</v>
      </c>
      <c r="R1054" s="42">
        <v>21276</v>
      </c>
      <c r="S1054" s="77">
        <v>0</v>
      </c>
      <c r="T1054" s="41">
        <f t="shared" si="814"/>
        <v>3966</v>
      </c>
      <c r="U1054" s="42">
        <f t="shared" si="815"/>
        <v>8332</v>
      </c>
      <c r="V1054" s="43" t="s">
        <v>37</v>
      </c>
      <c r="W1054" s="44">
        <f t="shared" si="816"/>
        <v>8332</v>
      </c>
      <c r="X1054" s="45">
        <f t="shared" si="817"/>
        <v>5.5566033281466366E-4</v>
      </c>
      <c r="Y1054" s="44">
        <f t="shared" si="818"/>
        <v>67</v>
      </c>
      <c r="Z1054" s="45">
        <f t="shared" si="819"/>
        <v>2.6158591340334986E-3</v>
      </c>
      <c r="AA1054" s="46">
        <f t="shared" si="820"/>
        <v>2.1008094337287902E-3</v>
      </c>
      <c r="AB1054" s="183">
        <f t="shared" si="822"/>
        <v>0.21</v>
      </c>
      <c r="AC1054" s="36">
        <v>1043</v>
      </c>
      <c r="AD1054" s="47" t="e">
        <f>VLOOKUP(B1054,#REF!,3,FALSE)</f>
        <v>#REF!</v>
      </c>
      <c r="AE1054" s="2" t="e">
        <f t="shared" si="821"/>
        <v>#REF!</v>
      </c>
    </row>
    <row r="1055" spans="1:31" x14ac:dyDescent="0.2">
      <c r="A1055" s="25">
        <v>75</v>
      </c>
      <c r="B1055" s="38" t="s">
        <v>1828</v>
      </c>
      <c r="C1055" s="72" t="s">
        <v>1829</v>
      </c>
      <c r="D1055" s="28">
        <v>123</v>
      </c>
      <c r="E1055" s="69">
        <v>36069</v>
      </c>
      <c r="F1055" s="42">
        <v>1076932</v>
      </c>
      <c r="G1055" s="77">
        <v>5.5463100000000001</v>
      </c>
      <c r="H1055" s="42">
        <v>0</v>
      </c>
      <c r="I1055" s="77">
        <v>0</v>
      </c>
      <c r="J1055" s="41">
        <f t="shared" si="812"/>
        <v>5973</v>
      </c>
      <c r="K1055" s="42">
        <v>1189100</v>
      </c>
      <c r="L1055" s="77">
        <v>4.6867299999999998</v>
      </c>
      <c r="M1055" s="42">
        <v>0</v>
      </c>
      <c r="N1055" s="77">
        <v>0</v>
      </c>
      <c r="O1055" s="41">
        <f t="shared" si="813"/>
        <v>5573</v>
      </c>
      <c r="P1055" s="42">
        <v>1245043</v>
      </c>
      <c r="Q1055" s="77">
        <v>5.6006099999999996</v>
      </c>
      <c r="R1055" s="42">
        <v>0</v>
      </c>
      <c r="S1055" s="77">
        <v>0</v>
      </c>
      <c r="T1055" s="41">
        <f t="shared" si="814"/>
        <v>6973</v>
      </c>
      <c r="U1055" s="42">
        <f t="shared" si="815"/>
        <v>18519</v>
      </c>
      <c r="V1055" s="43" t="s">
        <v>37</v>
      </c>
      <c r="W1055" s="44">
        <f t="shared" si="816"/>
        <v>18519</v>
      </c>
      <c r="X1055" s="45">
        <f t="shared" si="817"/>
        <v>1.2350304492792555E-3</v>
      </c>
      <c r="Y1055" s="44">
        <f t="shared" si="818"/>
        <v>123</v>
      </c>
      <c r="Z1055" s="45">
        <f t="shared" si="819"/>
        <v>4.8022488580017958E-3</v>
      </c>
      <c r="AA1055" s="46">
        <f t="shared" si="820"/>
        <v>3.9104442558211602E-3</v>
      </c>
      <c r="AB1055" s="183">
        <f t="shared" si="822"/>
        <v>0.39100000000000001</v>
      </c>
      <c r="AC1055" s="36">
        <v>1044</v>
      </c>
      <c r="AD1055" s="47" t="e">
        <f>VLOOKUP(B1055,#REF!,3,FALSE)</f>
        <v>#REF!</v>
      </c>
      <c r="AE1055" s="2" t="e">
        <f t="shared" si="821"/>
        <v>#REF!</v>
      </c>
    </row>
    <row r="1056" spans="1:31" x14ac:dyDescent="0.2">
      <c r="A1056" s="25">
        <v>75</v>
      </c>
      <c r="B1056" s="38" t="s">
        <v>1830</v>
      </c>
      <c r="C1056" s="73" t="s">
        <v>1831</v>
      </c>
      <c r="D1056" s="28">
        <v>6</v>
      </c>
      <c r="E1056" s="69"/>
      <c r="F1056" s="42">
        <v>0</v>
      </c>
      <c r="G1056" s="77">
        <v>0</v>
      </c>
      <c r="H1056" s="42">
        <v>0</v>
      </c>
      <c r="I1056" s="77">
        <v>0</v>
      </c>
      <c r="J1056" s="41">
        <f t="shared" si="812"/>
        <v>0</v>
      </c>
      <c r="K1056" s="42">
        <v>0</v>
      </c>
      <c r="L1056" s="77">
        <v>0</v>
      </c>
      <c r="M1056" s="42">
        <v>0</v>
      </c>
      <c r="N1056" s="77">
        <v>0</v>
      </c>
      <c r="O1056" s="41">
        <f t="shared" si="813"/>
        <v>0</v>
      </c>
      <c r="P1056" s="42">
        <v>0</v>
      </c>
      <c r="Q1056" s="77">
        <v>0</v>
      </c>
      <c r="R1056" s="42">
        <v>0</v>
      </c>
      <c r="S1056" s="77">
        <v>0</v>
      </c>
      <c r="T1056" s="41">
        <f t="shared" si="814"/>
        <v>0</v>
      </c>
      <c r="U1056" s="42">
        <f t="shared" si="815"/>
        <v>0</v>
      </c>
      <c r="V1056" s="43" t="s">
        <v>154</v>
      </c>
      <c r="W1056" s="44" t="str">
        <f t="shared" si="816"/>
        <v/>
      </c>
      <c r="X1056" s="45">
        <f t="shared" si="817"/>
        <v>0</v>
      </c>
      <c r="Y1056" s="44" t="str">
        <f t="shared" si="818"/>
        <v/>
      </c>
      <c r="Z1056" s="45">
        <f t="shared" si="819"/>
        <v>0</v>
      </c>
      <c r="AA1056" s="46">
        <f t="shared" si="820"/>
        <v>0</v>
      </c>
      <c r="AB1056" s="183">
        <f t="shared" si="822"/>
        <v>0</v>
      </c>
      <c r="AC1056" s="36">
        <v>1045</v>
      </c>
      <c r="AD1056" s="47" t="e">
        <f>VLOOKUP(B1056,#REF!,3,FALSE)</f>
        <v>#REF!</v>
      </c>
      <c r="AE1056" s="2" t="e">
        <f t="shared" si="821"/>
        <v>#REF!</v>
      </c>
    </row>
    <row r="1057" spans="1:31" x14ac:dyDescent="0.2">
      <c r="A1057" s="25">
        <v>75</v>
      </c>
      <c r="B1057" s="38" t="s">
        <v>1832</v>
      </c>
      <c r="C1057" s="39" t="s">
        <v>51</v>
      </c>
      <c r="D1057" s="28">
        <v>8347</v>
      </c>
      <c r="E1057" s="69">
        <v>37257</v>
      </c>
      <c r="F1057" s="30"/>
      <c r="G1057" s="77"/>
      <c r="H1057" s="42"/>
      <c r="I1057" s="77"/>
      <c r="J1057" s="42">
        <v>2767475</v>
      </c>
      <c r="K1057" s="42"/>
      <c r="L1057" s="77"/>
      <c r="M1057" s="42"/>
      <c r="N1057" s="77"/>
      <c r="O1057" s="42">
        <v>2914042</v>
      </c>
      <c r="P1057" s="42"/>
      <c r="Q1057" s="77"/>
      <c r="R1057" s="42"/>
      <c r="S1057" s="77"/>
      <c r="T1057" s="42">
        <v>2936237</v>
      </c>
      <c r="U1057" s="42">
        <f t="shared" si="815"/>
        <v>8617754</v>
      </c>
      <c r="V1057" s="43" t="s">
        <v>37</v>
      </c>
      <c r="W1057" s="44">
        <f t="shared" si="816"/>
        <v>8617754</v>
      </c>
      <c r="X1057" s="45">
        <f t="shared" si="817"/>
        <v>0.57471724144921976</v>
      </c>
      <c r="Y1057" s="44">
        <f t="shared" si="818"/>
        <v>8347</v>
      </c>
      <c r="Z1057" s="45">
        <f t="shared" si="819"/>
        <v>0.32588919689220319</v>
      </c>
      <c r="AA1057" s="46">
        <f t="shared" si="820"/>
        <v>0.38809620803145733</v>
      </c>
      <c r="AB1057" s="183">
        <f t="shared" si="822"/>
        <v>38.81</v>
      </c>
      <c r="AC1057" s="36">
        <v>1046</v>
      </c>
      <c r="AD1057" s="47" t="e">
        <f>VLOOKUP(B1057,#REF!,3,FALSE)</f>
        <v>#REF!</v>
      </c>
      <c r="AE1057" s="2" t="e">
        <f t="shared" si="821"/>
        <v>#REF!</v>
      </c>
    </row>
    <row r="1058" spans="1:31" x14ac:dyDescent="0.2">
      <c r="A1058" s="25">
        <v>75</v>
      </c>
      <c r="B1058" s="51" t="s">
        <v>1833</v>
      </c>
      <c r="C1058" s="52" t="s">
        <v>1834</v>
      </c>
      <c r="D1058" s="53">
        <f>SUBTOTAL(9,D1045:D1057)</f>
        <v>25698</v>
      </c>
      <c r="E1058" s="69"/>
      <c r="F1058" s="55"/>
      <c r="G1058" s="56"/>
      <c r="H1058" s="55"/>
      <c r="I1058" s="56"/>
      <c r="J1058" s="57">
        <f>SUBTOTAL(9,J1045:J1057)</f>
        <v>4642321</v>
      </c>
      <c r="K1058" s="58"/>
      <c r="L1058" s="59"/>
      <c r="M1058" s="58"/>
      <c r="N1058" s="59"/>
      <c r="O1058" s="57">
        <f>SUBTOTAL(9,O1045:O1057)</f>
        <v>5075301</v>
      </c>
      <c r="P1058" s="57"/>
      <c r="Q1058" s="60"/>
      <c r="R1058" s="57"/>
      <c r="S1058" s="60"/>
      <c r="T1058" s="57">
        <f>SUBTOTAL(9,T1045:T1057)</f>
        <v>5301976</v>
      </c>
      <c r="U1058" s="57">
        <f>SUBTOTAL(9,U1045:U1057)</f>
        <v>15019598</v>
      </c>
      <c r="V1058" s="43"/>
      <c r="W1058" s="61">
        <f t="shared" ref="W1058:AB1058" si="823">SUBTOTAL(9,W1045:W1057)</f>
        <v>14994772</v>
      </c>
      <c r="X1058" s="62">
        <f t="shared" si="823"/>
        <v>1</v>
      </c>
      <c r="Y1058" s="61">
        <f t="shared" si="823"/>
        <v>25613</v>
      </c>
      <c r="Z1058" s="62">
        <f t="shared" si="823"/>
        <v>1</v>
      </c>
      <c r="AA1058" s="63">
        <f t="shared" si="823"/>
        <v>1</v>
      </c>
      <c r="AB1058" s="64">
        <f t="shared" si="823"/>
        <v>100</v>
      </c>
      <c r="AC1058" s="36">
        <v>1047</v>
      </c>
      <c r="AD1058" s="47" t="e">
        <f>VLOOKUP(B1058,#REF!,3,FALSE)</f>
        <v>#REF!</v>
      </c>
      <c r="AE1058" s="2" t="e">
        <f t="shared" si="821"/>
        <v>#REF!</v>
      </c>
    </row>
    <row r="1059" spans="1:31" ht="13.5" thickBot="1" x14ac:dyDescent="0.25">
      <c r="A1059" s="25">
        <v>75</v>
      </c>
      <c r="B1059" s="51"/>
      <c r="C1059" s="52"/>
      <c r="D1059" s="53" t="s">
        <v>54</v>
      </c>
      <c r="E1059" s="54">
        <f>COUNTIF(E1045:E1057,"&gt;0.0")</f>
        <v>11</v>
      </c>
      <c r="F1059" s="55"/>
      <c r="G1059" s="56"/>
      <c r="H1059" s="55"/>
      <c r="I1059" s="56"/>
      <c r="J1059" s="57"/>
      <c r="K1059" s="58"/>
      <c r="L1059" s="59"/>
      <c r="M1059" s="58"/>
      <c r="N1059" s="59"/>
      <c r="O1059" s="57"/>
      <c r="P1059" s="57"/>
      <c r="Q1059" s="60"/>
      <c r="R1059" s="57"/>
      <c r="S1059" s="60"/>
      <c r="T1059" s="57"/>
      <c r="U1059" s="42"/>
      <c r="V1059" s="43"/>
      <c r="W1059" s="44"/>
      <c r="X1059" s="45"/>
      <c r="Y1059" s="44"/>
      <c r="Z1059" s="45"/>
      <c r="AA1059" s="46"/>
      <c r="AB1059" s="183"/>
      <c r="AC1059" s="36">
        <v>1048</v>
      </c>
      <c r="AD1059" s="47"/>
    </row>
    <row r="1060" spans="1:31" ht="15.75" thickBot="1" x14ac:dyDescent="0.3">
      <c r="A1060" s="25">
        <v>76</v>
      </c>
      <c r="B1060" s="78" t="s">
        <v>1835</v>
      </c>
      <c r="C1060" s="72"/>
      <c r="D1060" s="28"/>
      <c r="E1060" s="69"/>
      <c r="F1060" s="42"/>
      <c r="G1060" s="77"/>
      <c r="H1060" s="42"/>
      <c r="I1060" s="77"/>
      <c r="J1060" s="42"/>
      <c r="K1060" s="42"/>
      <c r="L1060" s="77"/>
      <c r="M1060" s="42"/>
      <c r="N1060" s="77"/>
      <c r="O1060" s="42"/>
      <c r="P1060" s="42"/>
      <c r="Q1060" s="92"/>
      <c r="R1060" s="42"/>
      <c r="S1060" s="77"/>
      <c r="T1060" s="42"/>
      <c r="U1060" s="42"/>
      <c r="V1060" s="43"/>
      <c r="W1060" s="33"/>
      <c r="X1060" s="34"/>
      <c r="Y1060" s="33"/>
      <c r="Z1060" s="34"/>
      <c r="AA1060" s="35"/>
      <c r="AB1060" s="184">
        <v>100</v>
      </c>
      <c r="AC1060" s="36">
        <v>1049</v>
      </c>
      <c r="AD1060" s="47"/>
    </row>
    <row r="1061" spans="1:31" x14ac:dyDescent="0.2">
      <c r="A1061" s="25">
        <v>76</v>
      </c>
      <c r="B1061" s="38" t="s">
        <v>1836</v>
      </c>
      <c r="C1061" s="72" t="s">
        <v>1837</v>
      </c>
      <c r="D1061" s="28">
        <v>636</v>
      </c>
      <c r="E1061" s="69">
        <v>37073</v>
      </c>
      <c r="F1061" s="42">
        <v>8426167</v>
      </c>
      <c r="G1061" s="77">
        <v>11.254580000000001</v>
      </c>
      <c r="H1061" s="42">
        <v>283653</v>
      </c>
      <c r="I1061" s="77">
        <v>3.0036700000000001</v>
      </c>
      <c r="J1061" s="41">
        <f t="shared" ref="J1061:J1069" si="824">ROUND((+F1061*G1061+H1061*I1061)/1000,0)</f>
        <v>95685</v>
      </c>
      <c r="K1061" s="42">
        <v>7825328</v>
      </c>
      <c r="L1061" s="77">
        <v>12.627090000000001</v>
      </c>
      <c r="M1061" s="42">
        <v>290804</v>
      </c>
      <c r="N1061" s="77">
        <v>3.0020199999999999</v>
      </c>
      <c r="O1061" s="41">
        <f>ROUND((+K1061*L1061+M1061*N1061)/1000,5)</f>
        <v>99684.120360000001</v>
      </c>
      <c r="P1061" s="42">
        <v>8080097</v>
      </c>
      <c r="Q1061" s="77">
        <v>12.20833</v>
      </c>
      <c r="R1061" s="42">
        <v>301619</v>
      </c>
      <c r="S1061" s="77">
        <v>3.00047</v>
      </c>
      <c r="T1061" s="41">
        <f>ROUND((+P1061*Q1061+R1061*S1061)/1000,5)</f>
        <v>99549.489369999996</v>
      </c>
      <c r="U1061" s="42">
        <f t="shared" ref="U1061:U1070" si="825">ROUND(+T1061+O1061+J1061,0)</f>
        <v>294919</v>
      </c>
      <c r="V1061" s="43" t="s">
        <v>37</v>
      </c>
      <c r="W1061" s="44">
        <f t="shared" ref="W1061:W1070" si="826">IF(V1061="yes",U1061,"")</f>
        <v>294919</v>
      </c>
      <c r="X1061" s="45">
        <f t="shared" ref="X1061:X1070" si="827">IF(V1061="yes",W1061/W$1071,0)</f>
        <v>3.6310459668930026E-2</v>
      </c>
      <c r="Y1061" s="44">
        <f t="shared" ref="Y1061:Y1070" si="828">IF(V1061="yes",D1061,"")</f>
        <v>636</v>
      </c>
      <c r="Z1061" s="45">
        <f t="shared" ref="Z1061:Z1070" si="829">IF(V1061="yes",Y1061/Y$1071,0)</f>
        <v>8.9855891494772536E-2</v>
      </c>
      <c r="AA1061" s="46">
        <f t="shared" ref="AA1061:AA1070" si="830">(X1061*0.25+Z1061*0.75)</f>
        <v>7.6469533538311915E-2</v>
      </c>
      <c r="AB1061" s="183">
        <f>ROUND(+AA1061*$AB$1060,2)</f>
        <v>7.65</v>
      </c>
      <c r="AC1061" s="36">
        <v>1050</v>
      </c>
      <c r="AD1061" s="47" t="e">
        <f>VLOOKUP(B1061,#REF!,3,FALSE)</f>
        <v>#REF!</v>
      </c>
      <c r="AE1061" s="2" t="e">
        <f t="shared" ref="AE1061:AE1071" si="831">EXACT(D1061,AD1061)</f>
        <v>#REF!</v>
      </c>
    </row>
    <row r="1062" spans="1:31" x14ac:dyDescent="0.2">
      <c r="A1062" s="25">
        <v>76</v>
      </c>
      <c r="B1062" s="38" t="s">
        <v>1838</v>
      </c>
      <c r="C1062" s="72" t="s">
        <v>1839</v>
      </c>
      <c r="D1062" s="28">
        <v>1264</v>
      </c>
      <c r="E1062" s="69">
        <v>37073</v>
      </c>
      <c r="F1062" s="42">
        <v>24342735</v>
      </c>
      <c r="G1062" s="77">
        <v>8.3104099999999992</v>
      </c>
      <c r="H1062" s="42">
        <v>12995</v>
      </c>
      <c r="I1062" s="77">
        <v>0</v>
      </c>
      <c r="J1062" s="41">
        <f t="shared" si="824"/>
        <v>202298</v>
      </c>
      <c r="K1062" s="42">
        <v>24289670</v>
      </c>
      <c r="L1062" s="77">
        <v>9.0062499999999996</v>
      </c>
      <c r="M1062" s="42">
        <v>13338</v>
      </c>
      <c r="N1062" s="77">
        <v>0</v>
      </c>
      <c r="O1062" s="41">
        <f t="shared" ref="O1062:O1069" si="832">ROUND((+K1062*L1062+M1062*N1062)/1000,0)</f>
        <v>218759</v>
      </c>
      <c r="P1062" s="42">
        <v>26174415</v>
      </c>
      <c r="Q1062" s="77">
        <v>8.2652000000000001</v>
      </c>
      <c r="R1062" s="42">
        <v>15728</v>
      </c>
      <c r="S1062" s="77">
        <v>0</v>
      </c>
      <c r="T1062" s="41">
        <f t="shared" ref="T1062:T1069" si="833">ROUND((+P1062*Q1062+R1062*S1062)/1000,0)</f>
        <v>216337</v>
      </c>
      <c r="U1062" s="42">
        <f t="shared" si="825"/>
        <v>637394</v>
      </c>
      <c r="V1062" s="43" t="s">
        <v>37</v>
      </c>
      <c r="W1062" s="44">
        <f t="shared" si="826"/>
        <v>637394</v>
      </c>
      <c r="X1062" s="45">
        <f t="shared" si="827"/>
        <v>7.8476019280609197E-2</v>
      </c>
      <c r="Y1062" s="44">
        <f t="shared" si="828"/>
        <v>1264</v>
      </c>
      <c r="Z1062" s="45">
        <f t="shared" si="829"/>
        <v>0.17858152020344731</v>
      </c>
      <c r="AA1062" s="46">
        <f t="shared" si="830"/>
        <v>0.15355514497273778</v>
      </c>
      <c r="AB1062" s="183">
        <f t="shared" ref="AB1062:AB1070" si="834">ROUND(+AA1062*$AB$1060,2)</f>
        <v>15.36</v>
      </c>
      <c r="AC1062" s="36">
        <v>1051</v>
      </c>
      <c r="AD1062" s="47" t="e">
        <f>VLOOKUP(B1062,#REF!,3,FALSE)</f>
        <v>#REF!</v>
      </c>
      <c r="AE1062" s="2" t="e">
        <f t="shared" si="831"/>
        <v>#REF!</v>
      </c>
    </row>
    <row r="1063" spans="1:31" x14ac:dyDescent="0.2">
      <c r="A1063" s="25">
        <v>76</v>
      </c>
      <c r="B1063" s="38" t="s">
        <v>1840</v>
      </c>
      <c r="C1063" s="72" t="s">
        <v>1841</v>
      </c>
      <c r="D1063" s="28">
        <v>1867</v>
      </c>
      <c r="E1063" s="69">
        <v>37803</v>
      </c>
      <c r="F1063" s="42">
        <v>34783365</v>
      </c>
      <c r="G1063" s="77">
        <v>8.7326800000000002</v>
      </c>
      <c r="H1063" s="42">
        <v>313307</v>
      </c>
      <c r="I1063" s="77">
        <v>3.0034399999999999</v>
      </c>
      <c r="J1063" s="41">
        <f t="shared" si="824"/>
        <v>304693</v>
      </c>
      <c r="K1063" s="42">
        <v>33943184</v>
      </c>
      <c r="L1063" s="77">
        <v>10.07339</v>
      </c>
      <c r="M1063" s="42">
        <v>319874</v>
      </c>
      <c r="N1063" s="77">
        <v>3.0011800000000002</v>
      </c>
      <c r="O1063" s="41">
        <f t="shared" si="832"/>
        <v>342883</v>
      </c>
      <c r="P1063" s="42">
        <v>35956522</v>
      </c>
      <c r="Q1063" s="77">
        <v>10.231680000000001</v>
      </c>
      <c r="R1063" s="42">
        <v>331261</v>
      </c>
      <c r="S1063" s="77">
        <v>3.0037500000000001</v>
      </c>
      <c r="T1063" s="41">
        <f t="shared" si="833"/>
        <v>368891</v>
      </c>
      <c r="U1063" s="42">
        <f t="shared" si="825"/>
        <v>1016467</v>
      </c>
      <c r="V1063" s="43" t="s">
        <v>37</v>
      </c>
      <c r="W1063" s="44">
        <f t="shared" si="826"/>
        <v>1016467</v>
      </c>
      <c r="X1063" s="45">
        <f t="shared" si="827"/>
        <v>0.12514752867159556</v>
      </c>
      <c r="Y1063" s="44">
        <f t="shared" si="828"/>
        <v>1867</v>
      </c>
      <c r="Z1063" s="45">
        <f t="shared" si="829"/>
        <v>0.26377507770556652</v>
      </c>
      <c r="AA1063" s="46">
        <f t="shared" si="830"/>
        <v>0.22911819044707377</v>
      </c>
      <c r="AB1063" s="183">
        <f t="shared" si="834"/>
        <v>22.91</v>
      </c>
      <c r="AC1063" s="36">
        <v>1052</v>
      </c>
      <c r="AD1063" s="47" t="e">
        <f>VLOOKUP(B1063,#REF!,3,FALSE)</f>
        <v>#REF!</v>
      </c>
      <c r="AE1063" s="2" t="e">
        <f t="shared" si="831"/>
        <v>#REF!</v>
      </c>
    </row>
    <row r="1064" spans="1:31" x14ac:dyDescent="0.2">
      <c r="A1064" s="25">
        <v>76</v>
      </c>
      <c r="B1064" s="38" t="s">
        <v>1842</v>
      </c>
      <c r="C1064" s="73" t="s">
        <v>1136</v>
      </c>
      <c r="D1064" s="28">
        <v>217</v>
      </c>
      <c r="E1064" s="69">
        <v>37073</v>
      </c>
      <c r="F1064" s="42">
        <v>0</v>
      </c>
      <c r="G1064" s="77">
        <v>0</v>
      </c>
      <c r="H1064" s="42">
        <v>0</v>
      </c>
      <c r="I1064" s="77">
        <v>0</v>
      </c>
      <c r="J1064" s="41">
        <f t="shared" si="824"/>
        <v>0</v>
      </c>
      <c r="K1064" s="42">
        <v>0</v>
      </c>
      <c r="L1064" s="77">
        <v>0</v>
      </c>
      <c r="M1064" s="42">
        <v>0</v>
      </c>
      <c r="N1064" s="77">
        <v>0</v>
      </c>
      <c r="O1064" s="41">
        <f t="shared" si="832"/>
        <v>0</v>
      </c>
      <c r="P1064" s="42">
        <v>0</v>
      </c>
      <c r="Q1064" s="77">
        <v>0</v>
      </c>
      <c r="R1064" s="42">
        <v>0</v>
      </c>
      <c r="S1064" s="77">
        <v>0</v>
      </c>
      <c r="T1064" s="41">
        <f t="shared" si="833"/>
        <v>0</v>
      </c>
      <c r="U1064" s="42">
        <f t="shared" si="825"/>
        <v>0</v>
      </c>
      <c r="V1064" s="43" t="s">
        <v>37</v>
      </c>
      <c r="W1064" s="44">
        <f t="shared" si="826"/>
        <v>0</v>
      </c>
      <c r="X1064" s="45">
        <f t="shared" si="827"/>
        <v>0</v>
      </c>
      <c r="Y1064" s="44">
        <f t="shared" si="828"/>
        <v>217</v>
      </c>
      <c r="Z1064" s="45">
        <f t="shared" si="829"/>
        <v>3.0658378072901948E-2</v>
      </c>
      <c r="AA1064" s="46">
        <f t="shared" si="830"/>
        <v>2.2993783554676461E-2</v>
      </c>
      <c r="AB1064" s="183">
        <f t="shared" si="834"/>
        <v>2.2999999999999998</v>
      </c>
      <c r="AC1064" s="36">
        <v>1053</v>
      </c>
      <c r="AD1064" s="47" t="e">
        <f>VLOOKUP(B1064,#REF!,3,FALSE)</f>
        <v>#REF!</v>
      </c>
      <c r="AE1064" s="2" t="e">
        <f t="shared" si="831"/>
        <v>#REF!</v>
      </c>
    </row>
    <row r="1065" spans="1:31" x14ac:dyDescent="0.2">
      <c r="A1065" s="25">
        <v>76</v>
      </c>
      <c r="B1065" s="38" t="s">
        <v>1843</v>
      </c>
      <c r="C1065" s="72" t="s">
        <v>1844</v>
      </c>
      <c r="D1065" s="28">
        <v>509</v>
      </c>
      <c r="E1065" s="69">
        <v>37073</v>
      </c>
      <c r="F1065" s="42">
        <v>8735173</v>
      </c>
      <c r="G1065" s="77">
        <v>11.496840000000001</v>
      </c>
      <c r="H1065" s="42">
        <v>193061</v>
      </c>
      <c r="I1065" s="77">
        <v>3.0037500000000001</v>
      </c>
      <c r="J1065" s="41">
        <f t="shared" si="824"/>
        <v>101007</v>
      </c>
      <c r="K1065" s="42">
        <v>8828152</v>
      </c>
      <c r="L1065" s="77">
        <v>11.375730000000001</v>
      </c>
      <c r="M1065" s="42">
        <v>198022</v>
      </c>
      <c r="N1065" s="77">
        <v>3</v>
      </c>
      <c r="O1065" s="41">
        <f t="shared" si="832"/>
        <v>101021</v>
      </c>
      <c r="P1065" s="42">
        <v>9526535</v>
      </c>
      <c r="Q1065" s="77">
        <v>11.049670000000001</v>
      </c>
      <c r="R1065" s="42">
        <v>200504</v>
      </c>
      <c r="S1065" s="77">
        <v>3.0024299999999999</v>
      </c>
      <c r="T1065" s="41">
        <f t="shared" si="833"/>
        <v>105867</v>
      </c>
      <c r="U1065" s="42">
        <f t="shared" si="825"/>
        <v>307895</v>
      </c>
      <c r="V1065" s="43" t="s">
        <v>37</v>
      </c>
      <c r="W1065" s="44">
        <f t="shared" si="826"/>
        <v>307895</v>
      </c>
      <c r="X1065" s="45">
        <f t="shared" si="827"/>
        <v>3.7908066213995062E-2</v>
      </c>
      <c r="Y1065" s="44">
        <f t="shared" si="828"/>
        <v>509</v>
      </c>
      <c r="Z1065" s="45">
        <f t="shared" si="829"/>
        <v>7.1912969765470472E-2</v>
      </c>
      <c r="AA1065" s="46">
        <f t="shared" si="830"/>
        <v>6.3411743877601623E-2</v>
      </c>
      <c r="AB1065" s="183">
        <f t="shared" si="834"/>
        <v>6.34</v>
      </c>
      <c r="AC1065" s="36">
        <v>1054</v>
      </c>
      <c r="AD1065" s="47" t="e">
        <f>VLOOKUP(B1065,#REF!,3,FALSE)</f>
        <v>#REF!</v>
      </c>
      <c r="AE1065" s="2" t="e">
        <f t="shared" si="831"/>
        <v>#REF!</v>
      </c>
    </row>
    <row r="1066" spans="1:31" x14ac:dyDescent="0.2">
      <c r="A1066" s="25">
        <v>76</v>
      </c>
      <c r="B1066" s="38" t="s">
        <v>1845</v>
      </c>
      <c r="C1066" s="72" t="s">
        <v>1846</v>
      </c>
      <c r="D1066" s="28">
        <v>130</v>
      </c>
      <c r="E1066" s="69">
        <v>37073</v>
      </c>
      <c r="F1066" s="42">
        <v>2479033</v>
      </c>
      <c r="G1066" s="77">
        <v>8.9632299999999994</v>
      </c>
      <c r="H1066" s="42">
        <v>202669</v>
      </c>
      <c r="I1066" s="77">
        <v>2.9604900000000001</v>
      </c>
      <c r="J1066" s="41">
        <f t="shared" si="824"/>
        <v>22820</v>
      </c>
      <c r="K1066" s="42">
        <v>2323947</v>
      </c>
      <c r="L1066" s="77">
        <v>9.0023400000000002</v>
      </c>
      <c r="M1066" s="42">
        <v>204833</v>
      </c>
      <c r="N1066" s="77">
        <v>3.0024500000000001</v>
      </c>
      <c r="O1066" s="41">
        <f t="shared" si="832"/>
        <v>21536</v>
      </c>
      <c r="P1066" s="42">
        <v>2440949</v>
      </c>
      <c r="Q1066" s="77">
        <v>8.9845199999999998</v>
      </c>
      <c r="R1066" s="42">
        <v>213557</v>
      </c>
      <c r="S1066" s="77">
        <v>3.0015399999999999</v>
      </c>
      <c r="T1066" s="41">
        <f t="shared" si="833"/>
        <v>22572</v>
      </c>
      <c r="U1066" s="42">
        <f t="shared" si="825"/>
        <v>66928</v>
      </c>
      <c r="V1066" s="43" t="s">
        <v>37</v>
      </c>
      <c r="W1066" s="44">
        <f t="shared" si="826"/>
        <v>66928</v>
      </c>
      <c r="X1066" s="45">
        <f t="shared" si="827"/>
        <v>8.2401827102429777E-3</v>
      </c>
      <c r="Y1066" s="44">
        <f t="shared" si="828"/>
        <v>130</v>
      </c>
      <c r="Z1066" s="45">
        <f t="shared" si="829"/>
        <v>1.8366770274088725E-2</v>
      </c>
      <c r="AA1066" s="46">
        <f t="shared" si="830"/>
        <v>1.5835123383127286E-2</v>
      </c>
      <c r="AB1066" s="183">
        <f t="shared" si="834"/>
        <v>1.58</v>
      </c>
      <c r="AC1066" s="36">
        <v>1055</v>
      </c>
      <c r="AD1066" s="47" t="e">
        <f>VLOOKUP(B1066,#REF!,3,FALSE)</f>
        <v>#REF!</v>
      </c>
      <c r="AE1066" s="2" t="e">
        <f t="shared" si="831"/>
        <v>#REF!</v>
      </c>
    </row>
    <row r="1067" spans="1:31" x14ac:dyDescent="0.2">
      <c r="A1067" s="25">
        <v>76</v>
      </c>
      <c r="B1067" s="38" t="s">
        <v>1847</v>
      </c>
      <c r="C1067" s="72" t="s">
        <v>1848</v>
      </c>
      <c r="D1067" s="28">
        <v>138</v>
      </c>
      <c r="E1067" s="69">
        <v>37073</v>
      </c>
      <c r="F1067" s="42">
        <v>2686548</v>
      </c>
      <c r="G1067" s="77">
        <v>8.0936599999999999</v>
      </c>
      <c r="H1067" s="42">
        <v>111865</v>
      </c>
      <c r="I1067" s="77">
        <v>3.0036200000000002</v>
      </c>
      <c r="J1067" s="41">
        <f t="shared" si="824"/>
        <v>22080</v>
      </c>
      <c r="K1067" s="42">
        <v>2485421</v>
      </c>
      <c r="L1067" s="77">
        <v>8.0931999999999995</v>
      </c>
      <c r="M1067" s="42">
        <v>120599</v>
      </c>
      <c r="N1067" s="77">
        <v>3.0026799999999998</v>
      </c>
      <c r="O1067" s="41">
        <f t="shared" si="832"/>
        <v>20477</v>
      </c>
      <c r="P1067" s="42">
        <v>2668818</v>
      </c>
      <c r="Q1067" s="77">
        <v>8.0934699999999999</v>
      </c>
      <c r="R1067" s="42">
        <v>117304</v>
      </c>
      <c r="S1067" s="77">
        <v>3.0037500000000001</v>
      </c>
      <c r="T1067" s="41">
        <f t="shared" si="833"/>
        <v>21952</v>
      </c>
      <c r="U1067" s="42">
        <f t="shared" si="825"/>
        <v>64509</v>
      </c>
      <c r="V1067" s="43" t="s">
        <v>37</v>
      </c>
      <c r="W1067" s="44">
        <f t="shared" si="826"/>
        <v>64509</v>
      </c>
      <c r="X1067" s="45">
        <f t="shared" si="827"/>
        <v>7.9423551645808072E-3</v>
      </c>
      <c r="Y1067" s="44">
        <f t="shared" si="828"/>
        <v>138</v>
      </c>
      <c r="Z1067" s="45">
        <f t="shared" si="829"/>
        <v>1.9497033060186492E-2</v>
      </c>
      <c r="AA1067" s="46">
        <f t="shared" si="830"/>
        <v>1.660836358628507E-2</v>
      </c>
      <c r="AB1067" s="183">
        <f t="shared" si="834"/>
        <v>1.66</v>
      </c>
      <c r="AC1067" s="36">
        <v>1056</v>
      </c>
      <c r="AD1067" s="47" t="e">
        <f>VLOOKUP(B1067,#REF!,3,FALSE)</f>
        <v>#REF!</v>
      </c>
      <c r="AE1067" s="2" t="e">
        <f t="shared" si="831"/>
        <v>#REF!</v>
      </c>
    </row>
    <row r="1068" spans="1:31" x14ac:dyDescent="0.2">
      <c r="A1068" s="25">
        <v>76</v>
      </c>
      <c r="B1068" s="38" t="s">
        <v>1849</v>
      </c>
      <c r="C1068" s="72" t="s">
        <v>1850</v>
      </c>
      <c r="D1068" s="28">
        <v>50</v>
      </c>
      <c r="E1068" s="69">
        <v>37803</v>
      </c>
      <c r="F1068" s="42">
        <v>1405175</v>
      </c>
      <c r="G1068" s="77">
        <v>10.86121</v>
      </c>
      <c r="H1068" s="42">
        <v>255873</v>
      </c>
      <c r="I1068" s="77">
        <v>3.0037500000000001</v>
      </c>
      <c r="J1068" s="41">
        <f t="shared" si="824"/>
        <v>16030</v>
      </c>
      <c r="K1068" s="42">
        <v>1361791</v>
      </c>
      <c r="L1068" s="77">
        <v>11.01357</v>
      </c>
      <c r="M1068" s="42">
        <v>258362</v>
      </c>
      <c r="N1068" s="77">
        <v>3.0037500000000001</v>
      </c>
      <c r="O1068" s="41">
        <f t="shared" si="832"/>
        <v>15774</v>
      </c>
      <c r="P1068" s="42">
        <v>1415667</v>
      </c>
      <c r="Q1068" s="77">
        <v>10.98344</v>
      </c>
      <c r="R1068" s="42">
        <v>270656</v>
      </c>
      <c r="S1068" s="77">
        <v>3.0001199999999999</v>
      </c>
      <c r="T1068" s="41">
        <f t="shared" si="833"/>
        <v>16361</v>
      </c>
      <c r="U1068" s="42">
        <f t="shared" si="825"/>
        <v>48165</v>
      </c>
      <c r="V1068" s="43" t="s">
        <v>37</v>
      </c>
      <c r="W1068" s="44">
        <f t="shared" si="826"/>
        <v>48165</v>
      </c>
      <c r="X1068" s="45">
        <f t="shared" si="827"/>
        <v>5.9300800896314402E-3</v>
      </c>
      <c r="Y1068" s="44">
        <f t="shared" si="828"/>
        <v>50</v>
      </c>
      <c r="Z1068" s="45">
        <f t="shared" si="829"/>
        <v>7.0641424131110487E-3</v>
      </c>
      <c r="AA1068" s="46">
        <f t="shared" si="830"/>
        <v>6.7806268322411472E-3</v>
      </c>
      <c r="AB1068" s="183">
        <f t="shared" si="834"/>
        <v>0.68</v>
      </c>
      <c r="AC1068" s="36">
        <v>1057</v>
      </c>
      <c r="AD1068" s="47" t="e">
        <f>VLOOKUP(B1068,#REF!,3,FALSE)</f>
        <v>#REF!</v>
      </c>
      <c r="AE1068" s="2" t="e">
        <f t="shared" si="831"/>
        <v>#REF!</v>
      </c>
    </row>
    <row r="1069" spans="1:31" x14ac:dyDescent="0.2">
      <c r="A1069" s="25">
        <v>76</v>
      </c>
      <c r="B1069" s="38" t="s">
        <v>1851</v>
      </c>
      <c r="C1069" s="72" t="s">
        <v>1852</v>
      </c>
      <c r="D1069" s="28">
        <v>68</v>
      </c>
      <c r="E1069" s="69">
        <v>37073</v>
      </c>
      <c r="F1069" s="42">
        <v>928029</v>
      </c>
      <c r="G1069" s="77">
        <v>9.3101000000000003</v>
      </c>
      <c r="H1069" s="42">
        <v>30972</v>
      </c>
      <c r="I1069" s="77">
        <v>3.00271</v>
      </c>
      <c r="J1069" s="41">
        <f t="shared" si="824"/>
        <v>8733</v>
      </c>
      <c r="K1069" s="42">
        <v>874151</v>
      </c>
      <c r="L1069" s="77">
        <v>9.3766700000000007</v>
      </c>
      <c r="M1069" s="42">
        <v>26907</v>
      </c>
      <c r="N1069" s="77">
        <v>3.0037500000000001</v>
      </c>
      <c r="O1069" s="41">
        <f t="shared" si="832"/>
        <v>8277</v>
      </c>
      <c r="P1069" s="42">
        <v>935581</v>
      </c>
      <c r="Q1069" s="77">
        <v>9.109</v>
      </c>
      <c r="R1069" s="42">
        <v>27996</v>
      </c>
      <c r="S1069" s="77">
        <v>3.0004300000000002</v>
      </c>
      <c r="T1069" s="41">
        <f t="shared" si="833"/>
        <v>8606</v>
      </c>
      <c r="U1069" s="42">
        <f t="shared" si="825"/>
        <v>25616</v>
      </c>
      <c r="V1069" s="43" t="s">
        <v>37</v>
      </c>
      <c r="W1069" s="44">
        <f t="shared" si="826"/>
        <v>25616</v>
      </c>
      <c r="X1069" s="45">
        <f t="shared" si="827"/>
        <v>3.1538447332295021E-3</v>
      </c>
      <c r="Y1069" s="44">
        <f t="shared" si="828"/>
        <v>68</v>
      </c>
      <c r="Z1069" s="45">
        <f t="shared" si="829"/>
        <v>9.6072336818310254E-3</v>
      </c>
      <c r="AA1069" s="46">
        <f t="shared" si="830"/>
        <v>7.9938864446806451E-3</v>
      </c>
      <c r="AB1069" s="183">
        <f t="shared" si="834"/>
        <v>0.8</v>
      </c>
      <c r="AC1069" s="36">
        <v>1058</v>
      </c>
      <c r="AD1069" s="47" t="e">
        <f>VLOOKUP(B1069,#REF!,3,FALSE)</f>
        <v>#REF!</v>
      </c>
      <c r="AE1069" s="2" t="e">
        <f t="shared" si="831"/>
        <v>#REF!</v>
      </c>
    </row>
    <row r="1070" spans="1:31" x14ac:dyDescent="0.2">
      <c r="A1070" s="25">
        <v>76</v>
      </c>
      <c r="B1070" s="38" t="s">
        <v>1853</v>
      </c>
      <c r="C1070" s="39" t="s">
        <v>51</v>
      </c>
      <c r="D1070" s="28">
        <v>2199</v>
      </c>
      <c r="E1070" s="69">
        <v>37073</v>
      </c>
      <c r="F1070" s="30"/>
      <c r="G1070" s="77"/>
      <c r="H1070" s="42"/>
      <c r="I1070" s="77"/>
      <c r="J1070" s="42">
        <v>1792315</v>
      </c>
      <c r="K1070" s="42"/>
      <c r="L1070" s="77"/>
      <c r="M1070" s="42"/>
      <c r="N1070" s="77"/>
      <c r="O1070" s="42">
        <v>1920746</v>
      </c>
      <c r="P1070" s="42"/>
      <c r="Q1070" s="77"/>
      <c r="R1070" s="42"/>
      <c r="S1070" s="77"/>
      <c r="T1070" s="42">
        <v>1947196</v>
      </c>
      <c r="U1070" s="42">
        <f t="shared" si="825"/>
        <v>5660257</v>
      </c>
      <c r="V1070" s="43" t="s">
        <v>37</v>
      </c>
      <c r="W1070" s="44">
        <f t="shared" si="826"/>
        <v>5660257</v>
      </c>
      <c r="X1070" s="45">
        <f t="shared" si="827"/>
        <v>0.69689146346718545</v>
      </c>
      <c r="Y1070" s="44">
        <f t="shared" si="828"/>
        <v>2199</v>
      </c>
      <c r="Z1070" s="45">
        <f t="shared" si="829"/>
        <v>0.31068098332862393</v>
      </c>
      <c r="AA1070" s="46">
        <f t="shared" si="830"/>
        <v>0.40723360336326431</v>
      </c>
      <c r="AB1070" s="183">
        <f t="shared" si="834"/>
        <v>40.72</v>
      </c>
      <c r="AC1070" s="36">
        <v>1059</v>
      </c>
      <c r="AD1070" s="47" t="e">
        <f>VLOOKUP(B1070,#REF!,3,FALSE)</f>
        <v>#REF!</v>
      </c>
      <c r="AE1070" s="2" t="e">
        <f t="shared" si="831"/>
        <v>#REF!</v>
      </c>
    </row>
    <row r="1071" spans="1:31" x14ac:dyDescent="0.2">
      <c r="A1071" s="25">
        <v>76</v>
      </c>
      <c r="B1071" s="51" t="s">
        <v>1854</v>
      </c>
      <c r="C1071" s="52" t="s">
        <v>1855</v>
      </c>
      <c r="D1071" s="71">
        <f>SUBTOTAL(9,D1061:D1070)</f>
        <v>7078</v>
      </c>
      <c r="E1071" s="69"/>
      <c r="F1071" s="55"/>
      <c r="G1071" s="56"/>
      <c r="H1071" s="55"/>
      <c r="I1071" s="56"/>
      <c r="J1071" s="57">
        <f>SUBTOTAL(9,J1061:J1070)</f>
        <v>2565661</v>
      </c>
      <c r="K1071" s="58"/>
      <c r="L1071" s="59"/>
      <c r="M1071" s="58"/>
      <c r="N1071" s="59"/>
      <c r="O1071" s="57">
        <f>SUBTOTAL(9,O1061:O1070)</f>
        <v>2749157.1203600001</v>
      </c>
      <c r="P1071" s="57"/>
      <c r="Q1071" s="60"/>
      <c r="R1071" s="57"/>
      <c r="S1071" s="60"/>
      <c r="T1071" s="57">
        <f>SUBTOTAL(9,T1061:T1070)</f>
        <v>2807331.4893700001</v>
      </c>
      <c r="U1071" s="57">
        <f>SUBTOTAL(9,U1061:U1070)</f>
        <v>8122150</v>
      </c>
      <c r="V1071" s="43"/>
      <c r="W1071" s="61">
        <f t="shared" ref="W1071:AB1071" si="835">SUBTOTAL(9,W1061:W1070)</f>
        <v>8122150</v>
      </c>
      <c r="X1071" s="62">
        <f t="shared" si="835"/>
        <v>1</v>
      </c>
      <c r="Y1071" s="61">
        <f t="shared" si="835"/>
        <v>7078</v>
      </c>
      <c r="Z1071" s="62">
        <f t="shared" si="835"/>
        <v>0.99999999999999989</v>
      </c>
      <c r="AA1071" s="63">
        <f t="shared" si="835"/>
        <v>1</v>
      </c>
      <c r="AB1071" s="64">
        <f t="shared" si="835"/>
        <v>100</v>
      </c>
      <c r="AC1071" s="36">
        <v>1060</v>
      </c>
      <c r="AD1071" s="47" t="e">
        <f>VLOOKUP(B1071,#REF!,3,FALSE)</f>
        <v>#REF!</v>
      </c>
      <c r="AE1071" s="2" t="e">
        <f t="shared" si="831"/>
        <v>#REF!</v>
      </c>
    </row>
    <row r="1072" spans="1:31" ht="13.5" thickBot="1" x14ac:dyDescent="0.25">
      <c r="A1072" s="25">
        <v>76</v>
      </c>
      <c r="B1072" s="51"/>
      <c r="C1072" s="52"/>
      <c r="D1072" s="53" t="s">
        <v>54</v>
      </c>
      <c r="E1072" s="54">
        <f>COUNTIF(E1061:E1070,"&gt;0.0")</f>
        <v>10</v>
      </c>
      <c r="F1072" s="55"/>
      <c r="G1072" s="56"/>
      <c r="H1072" s="55"/>
      <c r="I1072" s="56"/>
      <c r="J1072" s="57"/>
      <c r="K1072" s="58"/>
      <c r="L1072" s="59"/>
      <c r="M1072" s="58"/>
      <c r="N1072" s="59"/>
      <c r="O1072" s="57"/>
      <c r="P1072" s="57"/>
      <c r="Q1072" s="60"/>
      <c r="R1072" s="57"/>
      <c r="S1072" s="60"/>
      <c r="T1072" s="57"/>
      <c r="U1072" s="42"/>
      <c r="V1072" s="43"/>
      <c r="W1072" s="44"/>
      <c r="X1072" s="45"/>
      <c r="Y1072" s="44"/>
      <c r="Z1072" s="45"/>
      <c r="AA1072" s="46"/>
      <c r="AB1072" s="183"/>
      <c r="AC1072" s="36">
        <v>1061</v>
      </c>
      <c r="AD1072" s="47"/>
    </row>
    <row r="1073" spans="1:54" ht="16.5" thickBot="1" x14ac:dyDescent="0.3">
      <c r="A1073" s="25">
        <v>77</v>
      </c>
      <c r="B1073" s="78" t="s">
        <v>1856</v>
      </c>
      <c r="C1073" s="72"/>
      <c r="D1073" s="28"/>
      <c r="E1073" s="169"/>
      <c r="F1073" s="42"/>
      <c r="G1073" s="92"/>
      <c r="H1073" s="42"/>
      <c r="I1073" s="92"/>
      <c r="J1073" s="42"/>
      <c r="K1073" s="42"/>
      <c r="L1073" s="92"/>
      <c r="M1073" s="42"/>
      <c r="N1073" s="92"/>
      <c r="O1073" s="42"/>
      <c r="P1073" s="42"/>
      <c r="Q1073" s="92"/>
      <c r="R1073" s="42"/>
      <c r="S1073" s="77"/>
      <c r="T1073" s="42"/>
      <c r="U1073" s="42"/>
      <c r="V1073" s="43"/>
      <c r="W1073" s="33"/>
      <c r="X1073" s="34"/>
      <c r="Y1073" s="33"/>
      <c r="Z1073" s="34"/>
      <c r="AA1073" s="35"/>
      <c r="AB1073" s="184">
        <v>100</v>
      </c>
      <c r="AC1073" s="36">
        <v>1062</v>
      </c>
      <c r="AD1073" s="47"/>
    </row>
    <row r="1074" spans="1:54" ht="15" x14ac:dyDescent="0.2">
      <c r="A1074" s="25">
        <v>77</v>
      </c>
      <c r="B1074" s="38" t="s">
        <v>1857</v>
      </c>
      <c r="C1074" s="72" t="s">
        <v>1858</v>
      </c>
      <c r="D1074" s="28">
        <v>213921</v>
      </c>
      <c r="E1074" s="169">
        <v>43647</v>
      </c>
      <c r="F1074" s="42">
        <v>3121991369</v>
      </c>
      <c r="G1074" s="77">
        <v>15.00939</v>
      </c>
      <c r="H1074" s="42">
        <v>2749710</v>
      </c>
      <c r="I1074" s="77">
        <v>3.0037500000000001</v>
      </c>
      <c r="J1074" s="41">
        <f t="shared" ref="J1074:J1093" si="836">ROUND((+F1074*G1074+H1074*I1074)/1000,0)</f>
        <v>46867445</v>
      </c>
      <c r="K1074" s="42">
        <v>3220687225</v>
      </c>
      <c r="L1074" s="77">
        <v>15.381209999999999</v>
      </c>
      <c r="M1074" s="42">
        <v>2606460</v>
      </c>
      <c r="N1074" s="77">
        <v>3.0037500000000001</v>
      </c>
      <c r="O1074" s="41">
        <f t="shared" ref="O1074:O1091" si="837">ROUND((+K1074*L1074+M1074*N1074)/1000,0)</f>
        <v>49545896</v>
      </c>
      <c r="P1074" s="42">
        <v>3359464879</v>
      </c>
      <c r="Q1074" s="77">
        <v>15.567220000000001</v>
      </c>
      <c r="R1074" s="42">
        <v>2706260</v>
      </c>
      <c r="S1074" s="77">
        <v>3.0037500000000001</v>
      </c>
      <c r="T1074" s="41">
        <f t="shared" ref="T1074:T1093" si="838">ROUND((+P1074*Q1074+R1074*S1074)/1000,0)</f>
        <v>52305658</v>
      </c>
      <c r="U1074" s="42">
        <f t="shared" ref="U1074:U1094" si="839">ROUND(+T1074+O1074+J1074,0)</f>
        <v>148718999</v>
      </c>
      <c r="V1074" s="173" t="s">
        <v>37</v>
      </c>
      <c r="W1074" s="44">
        <f>IF(V1074="yes",U1074,"")</f>
        <v>148718999</v>
      </c>
      <c r="X1074" s="45">
        <f t="shared" ref="X1074:X1094" si="840">IF(V1074="yes",W1074/W$1095,0)</f>
        <v>0.78671857647668852</v>
      </c>
      <c r="Y1074" s="44">
        <f>IF(V1074="yes",D1074,"")</f>
        <v>213921</v>
      </c>
      <c r="Z1074" s="45">
        <f t="shared" ref="Z1074:Z1094" si="841">IF(V1074="yes",Y1074/Y$1095,0)</f>
        <v>0.53950700104914862</v>
      </c>
      <c r="AA1074" s="46">
        <f t="shared" ref="AA1074:AA1094" si="842">(X1074*0.25+Z1074*0.75)</f>
        <v>0.60130989490603359</v>
      </c>
      <c r="AB1074" s="183">
        <f>ROUND(+AA1074*$AB$1073,3)</f>
        <v>60.131</v>
      </c>
      <c r="AC1074" s="36">
        <v>1063</v>
      </c>
      <c r="AD1074" s="47" t="e">
        <f>VLOOKUP(B1074,#REF!,3,FALSE)</f>
        <v>#REF!</v>
      </c>
      <c r="AE1074" s="2" t="e">
        <f t="shared" ref="AE1074:AE1095" si="843">EXACT(D1074,AD1074)</f>
        <v>#REF!</v>
      </c>
    </row>
    <row r="1075" spans="1:54" ht="15" x14ac:dyDescent="0.2">
      <c r="A1075" s="25">
        <v>77</v>
      </c>
      <c r="B1075" s="38" t="s">
        <v>1859</v>
      </c>
      <c r="C1075" s="99" t="s">
        <v>1860</v>
      </c>
      <c r="D1075" s="28">
        <v>45582</v>
      </c>
      <c r="E1075" s="169">
        <v>43647</v>
      </c>
      <c r="F1075" s="42">
        <v>522776949</v>
      </c>
      <c r="G1075" s="77">
        <v>7.6011100000000003</v>
      </c>
      <c r="H1075" s="42">
        <v>4728987</v>
      </c>
      <c r="I1075" s="77">
        <v>3.0036</v>
      </c>
      <c r="J1075" s="41">
        <f t="shared" si="836"/>
        <v>3987889</v>
      </c>
      <c r="K1075" s="42">
        <v>590888653</v>
      </c>
      <c r="L1075" s="77">
        <v>7.2163899999999996</v>
      </c>
      <c r="M1075" s="42">
        <v>3483760</v>
      </c>
      <c r="N1075" s="77">
        <v>3.0036499999999999</v>
      </c>
      <c r="O1075" s="41">
        <f t="shared" si="837"/>
        <v>4274547</v>
      </c>
      <c r="P1075" s="42">
        <v>650092682</v>
      </c>
      <c r="Q1075" s="77">
        <v>7.36585</v>
      </c>
      <c r="R1075" s="42">
        <v>3535710</v>
      </c>
      <c r="S1075" s="77">
        <v>3.0037500000000001</v>
      </c>
      <c r="T1075" s="41">
        <f t="shared" si="838"/>
        <v>4799106</v>
      </c>
      <c r="U1075" s="42">
        <f t="shared" si="839"/>
        <v>13061542</v>
      </c>
      <c r="V1075" s="173" t="s">
        <v>37</v>
      </c>
      <c r="W1075" s="44">
        <f>IF(V1075="yes",U1075,"")</f>
        <v>13061542</v>
      </c>
      <c r="X1075" s="45">
        <f t="shared" si="840"/>
        <v>6.9095124348103498E-2</v>
      </c>
      <c r="Y1075" s="44">
        <f t="shared" ref="Y1075:Y1090" si="844">IF(V1075="yes",D1075,"")</f>
        <v>45582</v>
      </c>
      <c r="Z1075" s="45">
        <f t="shared" si="841"/>
        <v>0.11495742877895247</v>
      </c>
      <c r="AA1075" s="46">
        <f t="shared" si="842"/>
        <v>0.10349185267124023</v>
      </c>
      <c r="AB1075" s="183">
        <f t="shared" ref="AB1075:AB1094" si="845">ROUND(+AA1075*$AB$1073,3)</f>
        <v>10.349</v>
      </c>
      <c r="AC1075" s="36">
        <v>1064</v>
      </c>
      <c r="AD1075" s="47" t="e">
        <f>VLOOKUP(B1075,#REF!,3,FALSE)</f>
        <v>#REF!</v>
      </c>
      <c r="AE1075" s="2" t="e">
        <f t="shared" si="843"/>
        <v>#REF!</v>
      </c>
    </row>
    <row r="1076" spans="1:54" ht="15.75" x14ac:dyDescent="0.25">
      <c r="A1076" s="25">
        <v>77</v>
      </c>
      <c r="B1076" s="38" t="s">
        <v>1861</v>
      </c>
      <c r="C1076" s="73" t="s">
        <v>1862</v>
      </c>
      <c r="D1076" s="176">
        <v>33804</v>
      </c>
      <c r="E1076" s="175">
        <v>43831</v>
      </c>
      <c r="F1076" s="42">
        <v>363567324</v>
      </c>
      <c r="G1076" s="77">
        <v>9.2134099999999997</v>
      </c>
      <c r="H1076" s="42">
        <v>2008330</v>
      </c>
      <c r="I1076" s="77">
        <v>2.7062200000000001</v>
      </c>
      <c r="J1076" s="41">
        <f t="shared" si="836"/>
        <v>3355130</v>
      </c>
      <c r="K1076" s="42">
        <v>401905580</v>
      </c>
      <c r="L1076" s="77">
        <v>8.8497199999999996</v>
      </c>
      <c r="M1076" s="42">
        <v>1411260</v>
      </c>
      <c r="N1076" s="77">
        <v>2.6819999999999999</v>
      </c>
      <c r="O1076" s="41">
        <f t="shared" si="837"/>
        <v>3560537</v>
      </c>
      <c r="P1076" s="42">
        <v>434168698</v>
      </c>
      <c r="Q1076" s="77">
        <v>8.8856999999999999</v>
      </c>
      <c r="R1076" s="42">
        <v>1461840</v>
      </c>
      <c r="S1076" s="77">
        <v>2.6767599999999998</v>
      </c>
      <c r="T1076" s="41">
        <f t="shared" si="838"/>
        <v>3861806</v>
      </c>
      <c r="U1076" s="42">
        <f t="shared" si="839"/>
        <v>10777473</v>
      </c>
      <c r="V1076" s="174" t="s">
        <v>37</v>
      </c>
      <c r="W1076" s="44">
        <f>IF(V1076="yes",U1076,"")</f>
        <v>10777473</v>
      </c>
      <c r="X1076" s="45">
        <f t="shared" si="840"/>
        <v>5.7012475027322811E-2</v>
      </c>
      <c r="Y1076" s="44">
        <f t="shared" si="844"/>
        <v>33804</v>
      </c>
      <c r="Z1076" s="45">
        <f t="shared" si="841"/>
        <v>8.5253409732870628E-2</v>
      </c>
      <c r="AA1076" s="46">
        <f t="shared" si="842"/>
        <v>7.8193176056483668E-2</v>
      </c>
      <c r="AB1076" s="183">
        <f t="shared" si="845"/>
        <v>7.819</v>
      </c>
      <c r="AC1076" s="36">
        <v>1065</v>
      </c>
      <c r="AD1076" s="47" t="e">
        <f>VLOOKUP(B1076,#REF!,3,FALSE)</f>
        <v>#REF!</v>
      </c>
      <c r="AE1076" s="2" t="e">
        <f t="shared" si="843"/>
        <v>#REF!</v>
      </c>
    </row>
    <row r="1077" spans="1:54" ht="15" x14ac:dyDescent="0.2">
      <c r="A1077" s="25">
        <v>77</v>
      </c>
      <c r="B1077" s="38" t="s">
        <v>1863</v>
      </c>
      <c r="C1077" s="72" t="s">
        <v>1864</v>
      </c>
      <c r="D1077" s="28">
        <v>19565</v>
      </c>
      <c r="E1077" s="169">
        <v>43647</v>
      </c>
      <c r="F1077" s="42">
        <v>93015989</v>
      </c>
      <c r="G1077" s="77">
        <v>5.8596500000000002</v>
      </c>
      <c r="H1077" s="42">
        <v>1102250</v>
      </c>
      <c r="I1077" s="77">
        <v>2.5402499999999999</v>
      </c>
      <c r="J1077" s="41">
        <f t="shared" si="836"/>
        <v>547841</v>
      </c>
      <c r="K1077" s="42">
        <v>102583783</v>
      </c>
      <c r="L1077" s="77">
        <v>6.2780500000000004</v>
      </c>
      <c r="M1077" s="42">
        <v>936660</v>
      </c>
      <c r="N1077" s="77">
        <v>3.0037500000000001</v>
      </c>
      <c r="O1077" s="41">
        <f t="shared" si="837"/>
        <v>646840</v>
      </c>
      <c r="P1077" s="42">
        <v>108046057</v>
      </c>
      <c r="Q1077" s="77">
        <v>7.6669200000000002</v>
      </c>
      <c r="R1077" s="42">
        <v>976760</v>
      </c>
      <c r="S1077" s="77">
        <v>3.0037500000000001</v>
      </c>
      <c r="T1077" s="41">
        <f t="shared" si="838"/>
        <v>831314</v>
      </c>
      <c r="U1077" s="42">
        <f t="shared" si="839"/>
        <v>2025995</v>
      </c>
      <c r="V1077" s="173" t="s">
        <v>37</v>
      </c>
      <c r="W1077" s="44">
        <f>IF(V1077="yes",U1077,"")</f>
        <v>2025995</v>
      </c>
      <c r="X1077" s="45">
        <f t="shared" si="840"/>
        <v>1.0717446412807611E-2</v>
      </c>
      <c r="Y1077" s="44">
        <f t="shared" si="844"/>
        <v>19565</v>
      </c>
      <c r="Z1077" s="45">
        <f t="shared" si="841"/>
        <v>4.9342768945202162E-2</v>
      </c>
      <c r="AA1077" s="46">
        <f t="shared" si="842"/>
        <v>3.9686438312103521E-2</v>
      </c>
      <c r="AB1077" s="183">
        <f t="shared" si="845"/>
        <v>3.9689999999999999</v>
      </c>
      <c r="AC1077" s="36">
        <v>1066</v>
      </c>
      <c r="AD1077" s="47" t="e">
        <f>VLOOKUP(B1077,#REF!,3,FALSE)</f>
        <v>#REF!</v>
      </c>
      <c r="AE1077" s="2" t="e">
        <f t="shared" si="843"/>
        <v>#REF!</v>
      </c>
    </row>
    <row r="1078" spans="1:54" ht="15" x14ac:dyDescent="0.2">
      <c r="A1078" s="25">
        <v>77</v>
      </c>
      <c r="B1078" s="38" t="s">
        <v>1865</v>
      </c>
      <c r="C1078" s="72" t="s">
        <v>1866</v>
      </c>
      <c r="D1078" s="28">
        <v>67887</v>
      </c>
      <c r="E1078" s="169"/>
      <c r="F1078" s="42">
        <v>273737567</v>
      </c>
      <c r="G1078" s="77">
        <v>7.2452899999999998</v>
      </c>
      <c r="H1078" s="42">
        <v>2565500</v>
      </c>
      <c r="I1078" s="77">
        <v>2.97797</v>
      </c>
      <c r="J1078" s="41">
        <f t="shared" si="836"/>
        <v>1990948</v>
      </c>
      <c r="K1078" s="42">
        <v>296027625</v>
      </c>
      <c r="L1078" s="77">
        <v>8.0499799999999997</v>
      </c>
      <c r="M1078" s="42">
        <v>2371030</v>
      </c>
      <c r="N1078" s="77">
        <v>2.97803</v>
      </c>
      <c r="O1078" s="41">
        <f t="shared" si="837"/>
        <v>2390077</v>
      </c>
      <c r="P1078" s="42">
        <v>315802819</v>
      </c>
      <c r="Q1078" s="77">
        <v>8.64419</v>
      </c>
      <c r="R1078" s="42">
        <v>2456980</v>
      </c>
      <c r="S1078" s="77">
        <v>3.0037500000000001</v>
      </c>
      <c r="T1078" s="41">
        <f t="shared" si="838"/>
        <v>2737240</v>
      </c>
      <c r="U1078" s="42">
        <f t="shared" si="839"/>
        <v>7118265</v>
      </c>
      <c r="V1078" s="43" t="s">
        <v>154</v>
      </c>
      <c r="W1078" s="44" t="str">
        <f>IF(V1078="yes",U1078,"")</f>
        <v/>
      </c>
      <c r="X1078" s="45">
        <f t="shared" si="840"/>
        <v>0</v>
      </c>
      <c r="Y1078" s="44" t="str">
        <f t="shared" si="844"/>
        <v/>
      </c>
      <c r="Z1078" s="45">
        <f t="shared" si="841"/>
        <v>0</v>
      </c>
      <c r="AA1078" s="46">
        <f t="shared" si="842"/>
        <v>0</v>
      </c>
      <c r="AB1078" s="183">
        <f t="shared" si="845"/>
        <v>0</v>
      </c>
      <c r="AC1078" s="36">
        <v>1067</v>
      </c>
      <c r="AD1078" s="47" t="e">
        <f>VLOOKUP(B1078,#REF!,3,FALSE)</f>
        <v>#REF!</v>
      </c>
      <c r="AE1078" s="2" t="e">
        <f t="shared" si="843"/>
        <v>#REF!</v>
      </c>
    </row>
    <row r="1079" spans="1:54" ht="15" x14ac:dyDescent="0.2">
      <c r="A1079" s="25">
        <v>77</v>
      </c>
      <c r="B1079" s="38" t="s">
        <v>1867</v>
      </c>
      <c r="C1079" s="72" t="s">
        <v>1868</v>
      </c>
      <c r="D1079" s="28">
        <v>5252</v>
      </c>
      <c r="E1079" s="169">
        <v>43647</v>
      </c>
      <c r="F1079" s="42">
        <v>99977557</v>
      </c>
      <c r="G1079" s="77">
        <v>9.0154399999999999</v>
      </c>
      <c r="H1079" s="42">
        <v>79860</v>
      </c>
      <c r="I1079" s="77">
        <v>3.0037500000000001</v>
      </c>
      <c r="J1079" s="41">
        <f t="shared" si="836"/>
        <v>901582</v>
      </c>
      <c r="K1079" s="42">
        <v>115857782</v>
      </c>
      <c r="L1079" s="77">
        <v>9.0146999999999995</v>
      </c>
      <c r="M1079" s="42">
        <v>51010</v>
      </c>
      <c r="N1079" s="77">
        <v>2.9994100000000001</v>
      </c>
      <c r="O1079" s="41">
        <f t="shared" si="837"/>
        <v>1044576</v>
      </c>
      <c r="P1079" s="42">
        <v>121154223</v>
      </c>
      <c r="Q1079" s="77">
        <v>8.6955100000000005</v>
      </c>
      <c r="R1079" s="42">
        <v>49700</v>
      </c>
      <c r="S1079" s="77">
        <v>3.0037500000000001</v>
      </c>
      <c r="T1079" s="41">
        <f t="shared" si="838"/>
        <v>1053647</v>
      </c>
      <c r="U1079" s="42">
        <f t="shared" si="839"/>
        <v>2999805</v>
      </c>
      <c r="V1079" s="173" t="s">
        <v>37</v>
      </c>
      <c r="W1079" s="44">
        <f t="shared" ref="W1079:W1094" si="846">IF(V1079="yes",U1079,"")</f>
        <v>2999805</v>
      </c>
      <c r="X1079" s="45">
        <f t="shared" si="840"/>
        <v>1.5868869042802342E-2</v>
      </c>
      <c r="Y1079" s="44">
        <f t="shared" si="844"/>
        <v>5252</v>
      </c>
      <c r="Z1079" s="45">
        <f t="shared" si="841"/>
        <v>1.3245500766685498E-2</v>
      </c>
      <c r="AA1079" s="46">
        <f t="shared" si="842"/>
        <v>1.390134283571471E-2</v>
      </c>
      <c r="AB1079" s="183">
        <f t="shared" si="845"/>
        <v>1.39</v>
      </c>
      <c r="AC1079" s="36">
        <v>1068</v>
      </c>
      <c r="AD1079" s="47" t="e">
        <f>VLOOKUP(B1079,#REF!,3,FALSE)</f>
        <v>#REF!</v>
      </c>
      <c r="AE1079" s="2" t="e">
        <f t="shared" si="843"/>
        <v>#REF!</v>
      </c>
    </row>
    <row r="1080" spans="1:54" ht="15.75" x14ac:dyDescent="0.25">
      <c r="A1080" s="25">
        <v>77</v>
      </c>
      <c r="B1080" s="38" t="s">
        <v>1869</v>
      </c>
      <c r="C1080" s="73" t="s">
        <v>2461</v>
      </c>
      <c r="D1080" s="176">
        <v>11034</v>
      </c>
      <c r="E1080" s="178">
        <v>43831</v>
      </c>
      <c r="F1080" s="42">
        <v>155894237</v>
      </c>
      <c r="G1080" s="77">
        <v>5.7320399999999996</v>
      </c>
      <c r="H1080" s="42">
        <v>254070</v>
      </c>
      <c r="I1080" s="77">
        <v>2.8456700000000001</v>
      </c>
      <c r="J1080" s="41">
        <f t="shared" si="836"/>
        <v>894315</v>
      </c>
      <c r="K1080" s="42">
        <v>171873169</v>
      </c>
      <c r="L1080" s="77">
        <v>5.44076</v>
      </c>
      <c r="M1080" s="42">
        <v>211590</v>
      </c>
      <c r="N1080" s="77">
        <v>3.0037500000000001</v>
      </c>
      <c r="O1080" s="41">
        <f t="shared" si="837"/>
        <v>935756</v>
      </c>
      <c r="P1080" s="42">
        <v>194249567</v>
      </c>
      <c r="Q1080" s="77">
        <v>6.0558100000000001</v>
      </c>
      <c r="R1080" s="42">
        <v>220270</v>
      </c>
      <c r="S1080" s="77">
        <v>2.8873600000000001</v>
      </c>
      <c r="T1080" s="41">
        <f t="shared" si="838"/>
        <v>1176974</v>
      </c>
      <c r="U1080" s="42">
        <f t="shared" si="839"/>
        <v>3007045</v>
      </c>
      <c r="V1080" s="174" t="s">
        <v>37</v>
      </c>
      <c r="W1080" s="44">
        <f t="shared" si="846"/>
        <v>3007045</v>
      </c>
      <c r="X1080" s="45">
        <f t="shared" si="840"/>
        <v>1.5907168402884045E-2</v>
      </c>
      <c r="Y1080" s="44">
        <f t="shared" si="844"/>
        <v>11034</v>
      </c>
      <c r="Z1080" s="45">
        <f t="shared" si="841"/>
        <v>2.7827657170526994E-2</v>
      </c>
      <c r="AA1080" s="46">
        <f t="shared" si="842"/>
        <v>2.4847534978616258E-2</v>
      </c>
      <c r="AB1080" s="183">
        <f t="shared" si="845"/>
        <v>2.4849999999999999</v>
      </c>
      <c r="AC1080" s="36">
        <v>1069</v>
      </c>
      <c r="AD1080" s="47" t="e">
        <f>VLOOKUP(B1080,#REF!,3,FALSE)</f>
        <v>#REF!</v>
      </c>
      <c r="AE1080" s="2" t="e">
        <f t="shared" si="843"/>
        <v>#REF!</v>
      </c>
    </row>
    <row r="1081" spans="1:54" ht="15.75" x14ac:dyDescent="0.25">
      <c r="A1081" s="25">
        <v>77</v>
      </c>
      <c r="B1081" s="38" t="s">
        <v>1870</v>
      </c>
      <c r="C1081" s="73" t="s">
        <v>2460</v>
      </c>
      <c r="D1081" s="176">
        <v>15360</v>
      </c>
      <c r="E1081" s="178">
        <v>43831</v>
      </c>
      <c r="F1081" s="42">
        <v>28835955</v>
      </c>
      <c r="G1081" s="77">
        <v>9.8509799999999998</v>
      </c>
      <c r="H1081" s="42">
        <v>3621840</v>
      </c>
      <c r="I1081" s="77">
        <v>2.8731200000000001</v>
      </c>
      <c r="J1081" s="41">
        <f t="shared" si="836"/>
        <v>294468</v>
      </c>
      <c r="K1081" s="42">
        <v>29629992</v>
      </c>
      <c r="L1081" s="77">
        <v>10.03693</v>
      </c>
      <c r="M1081" s="42">
        <v>3245250</v>
      </c>
      <c r="N1081" s="77">
        <v>3.0037500000000001</v>
      </c>
      <c r="O1081" s="41">
        <f t="shared" si="837"/>
        <v>307142</v>
      </c>
      <c r="P1081" s="42">
        <v>32171231</v>
      </c>
      <c r="Q1081" s="77">
        <v>9.7340199999999992</v>
      </c>
      <c r="R1081" s="42">
        <v>3369310</v>
      </c>
      <c r="S1081" s="77">
        <v>3.0037500000000001</v>
      </c>
      <c r="T1081" s="41">
        <f t="shared" si="838"/>
        <v>323276</v>
      </c>
      <c r="U1081" s="42">
        <f t="shared" si="839"/>
        <v>924886</v>
      </c>
      <c r="V1081" s="174" t="s">
        <v>37</v>
      </c>
      <c r="W1081" s="44">
        <f t="shared" si="846"/>
        <v>924886</v>
      </c>
      <c r="X1081" s="45">
        <f t="shared" si="840"/>
        <v>4.8926162912326931E-3</v>
      </c>
      <c r="Y1081" s="44">
        <f t="shared" si="844"/>
        <v>15360</v>
      </c>
      <c r="Z1081" s="45">
        <f t="shared" si="841"/>
        <v>3.8737793559841818E-2</v>
      </c>
      <c r="AA1081" s="46">
        <f t="shared" si="842"/>
        <v>3.0276499242689537E-2</v>
      </c>
      <c r="AB1081" s="183">
        <f t="shared" si="845"/>
        <v>3.028</v>
      </c>
      <c r="AC1081" s="36">
        <v>1070</v>
      </c>
      <c r="AD1081" s="47" t="e">
        <f>VLOOKUP(B1081,#REF!,3,FALSE)</f>
        <v>#REF!</v>
      </c>
      <c r="AE1081" s="2" t="e">
        <f t="shared" si="843"/>
        <v>#REF!</v>
      </c>
    </row>
    <row r="1082" spans="1:54" ht="15" x14ac:dyDescent="0.2">
      <c r="A1082" s="25">
        <v>77</v>
      </c>
      <c r="B1082" s="38" t="s">
        <v>1871</v>
      </c>
      <c r="C1082" s="73" t="s">
        <v>1248</v>
      </c>
      <c r="D1082" s="28">
        <v>2458</v>
      </c>
      <c r="E1082" s="169">
        <v>43282</v>
      </c>
      <c r="F1082" s="42">
        <v>17426156</v>
      </c>
      <c r="G1082" s="77">
        <v>9.8525399999999994</v>
      </c>
      <c r="H1082" s="42">
        <v>343870</v>
      </c>
      <c r="I1082" s="77">
        <v>3.0037500000000001</v>
      </c>
      <c r="J1082" s="41">
        <f t="shared" si="836"/>
        <v>172725</v>
      </c>
      <c r="K1082" s="42">
        <v>18707973</v>
      </c>
      <c r="L1082" s="77">
        <v>10.61809</v>
      </c>
      <c r="M1082" s="42">
        <v>299590</v>
      </c>
      <c r="N1082" s="77">
        <v>3.0037500000000001</v>
      </c>
      <c r="O1082" s="41">
        <f t="shared" si="837"/>
        <v>199543</v>
      </c>
      <c r="P1082" s="42">
        <v>19713111</v>
      </c>
      <c r="Q1082" s="77">
        <v>10.80256</v>
      </c>
      <c r="R1082" s="42">
        <v>311430</v>
      </c>
      <c r="S1082" s="77">
        <v>3.0037500000000001</v>
      </c>
      <c r="T1082" s="41">
        <f t="shared" si="838"/>
        <v>213888</v>
      </c>
      <c r="U1082" s="42">
        <f t="shared" si="839"/>
        <v>586156</v>
      </c>
      <c r="V1082" s="173" t="s">
        <v>37</v>
      </c>
      <c r="W1082" s="44">
        <f t="shared" si="846"/>
        <v>586156</v>
      </c>
      <c r="X1082" s="45">
        <f t="shared" si="840"/>
        <v>3.100745816028992E-3</v>
      </c>
      <c r="Y1082" s="44">
        <f t="shared" si="844"/>
        <v>2458</v>
      </c>
      <c r="Z1082" s="45">
        <f t="shared" si="841"/>
        <v>6.199055766281979E-3</v>
      </c>
      <c r="AA1082" s="46">
        <f t="shared" si="842"/>
        <v>5.4244782787187329E-3</v>
      </c>
      <c r="AB1082" s="183">
        <f t="shared" si="845"/>
        <v>0.54200000000000004</v>
      </c>
      <c r="AC1082" s="36">
        <v>1071</v>
      </c>
      <c r="AD1082" s="47" t="e">
        <f>VLOOKUP(B1082,#REF!,3,FALSE)</f>
        <v>#REF!</v>
      </c>
      <c r="AE1082" s="2" t="e">
        <f t="shared" si="843"/>
        <v>#REF!</v>
      </c>
      <c r="AZ1082" s="104"/>
    </row>
    <row r="1083" spans="1:54" ht="15" x14ac:dyDescent="0.2">
      <c r="A1083" s="25">
        <v>77</v>
      </c>
      <c r="B1083" s="38" t="s">
        <v>1872</v>
      </c>
      <c r="C1083" s="72" t="s">
        <v>1873</v>
      </c>
      <c r="D1083" s="28">
        <v>5543</v>
      </c>
      <c r="E1083" s="169">
        <v>43466</v>
      </c>
      <c r="F1083" s="42">
        <v>21234739</v>
      </c>
      <c r="G1083" s="77">
        <v>9.9935700000000001</v>
      </c>
      <c r="H1083" s="42">
        <v>480443</v>
      </c>
      <c r="I1083" s="77">
        <v>2.5663800000000001</v>
      </c>
      <c r="J1083" s="41">
        <f t="shared" si="836"/>
        <v>213444</v>
      </c>
      <c r="K1083" s="42">
        <v>22079652</v>
      </c>
      <c r="L1083" s="77">
        <v>9.5053099999999997</v>
      </c>
      <c r="M1083" s="42">
        <v>599310</v>
      </c>
      <c r="N1083" s="77">
        <v>2.5662799999999999</v>
      </c>
      <c r="O1083" s="41">
        <f t="shared" si="837"/>
        <v>211412</v>
      </c>
      <c r="P1083" s="42">
        <v>23136241</v>
      </c>
      <c r="Q1083" s="77">
        <v>11.74689</v>
      </c>
      <c r="R1083" s="42">
        <v>600080</v>
      </c>
      <c r="S1083" s="77">
        <v>2.5646499999999999</v>
      </c>
      <c r="T1083" s="41">
        <f t="shared" si="838"/>
        <v>273318</v>
      </c>
      <c r="U1083" s="42">
        <f t="shared" si="839"/>
        <v>698174</v>
      </c>
      <c r="V1083" s="173" t="s">
        <v>37</v>
      </c>
      <c r="W1083" s="44">
        <f t="shared" si="846"/>
        <v>698174</v>
      </c>
      <c r="X1083" s="45">
        <f t="shared" si="840"/>
        <v>3.6933173239892206E-3</v>
      </c>
      <c r="Y1083" s="44">
        <f t="shared" si="844"/>
        <v>5543</v>
      </c>
      <c r="Z1083" s="45">
        <f t="shared" si="841"/>
        <v>1.3979400371237188E-2</v>
      </c>
      <c r="AA1083" s="46">
        <f t="shared" si="842"/>
        <v>1.1407879609425195E-2</v>
      </c>
      <c r="AB1083" s="183">
        <f t="shared" si="845"/>
        <v>1.141</v>
      </c>
      <c r="AC1083" s="36">
        <v>1072</v>
      </c>
      <c r="AD1083" s="47" t="e">
        <f>VLOOKUP(B1083,#REF!,3,FALSE)</f>
        <v>#REF!</v>
      </c>
      <c r="AE1083" s="2" t="e">
        <f t="shared" si="843"/>
        <v>#REF!</v>
      </c>
      <c r="AZ1083" s="104"/>
      <c r="BB1083" s="144"/>
    </row>
    <row r="1084" spans="1:54" ht="15.75" x14ac:dyDescent="0.25">
      <c r="A1084" s="25">
        <v>77</v>
      </c>
      <c r="B1084" s="38" t="s">
        <v>1874</v>
      </c>
      <c r="C1084" s="72" t="s">
        <v>1875</v>
      </c>
      <c r="D1084" s="176">
        <v>7365</v>
      </c>
      <c r="E1084" s="178">
        <v>43831</v>
      </c>
      <c r="F1084" s="42">
        <v>17504321</v>
      </c>
      <c r="G1084" s="77">
        <v>8.2363999999999997</v>
      </c>
      <c r="H1084" s="42">
        <v>2114750</v>
      </c>
      <c r="I1084" s="77">
        <v>3.0037500000000001</v>
      </c>
      <c r="J1084" s="41">
        <f t="shared" si="836"/>
        <v>150525</v>
      </c>
      <c r="K1084" s="42">
        <v>19733678</v>
      </c>
      <c r="L1084" s="77">
        <v>8.0316899999999993</v>
      </c>
      <c r="M1084" s="42">
        <v>2080440</v>
      </c>
      <c r="N1084" s="77">
        <v>3.0036900000000002</v>
      </c>
      <c r="O1084" s="41">
        <f t="shared" si="837"/>
        <v>164744</v>
      </c>
      <c r="P1084" s="42">
        <v>20652157</v>
      </c>
      <c r="Q1084" s="77">
        <v>10.780419999999999</v>
      </c>
      <c r="R1084" s="42">
        <v>2170020</v>
      </c>
      <c r="S1084" s="77">
        <v>3.0037500000000001</v>
      </c>
      <c r="T1084" s="41">
        <f t="shared" si="838"/>
        <v>229157</v>
      </c>
      <c r="U1084" s="42">
        <f t="shared" si="839"/>
        <v>544426</v>
      </c>
      <c r="V1084" s="174" t="s">
        <v>37</v>
      </c>
      <c r="W1084" s="44">
        <f t="shared" si="846"/>
        <v>544426</v>
      </c>
      <c r="X1084" s="45">
        <f t="shared" si="840"/>
        <v>2.8799954988729965E-3</v>
      </c>
      <c r="Y1084" s="44">
        <f t="shared" si="844"/>
        <v>7365</v>
      </c>
      <c r="Z1084" s="45">
        <f t="shared" si="841"/>
        <v>1.8574469372931966E-2</v>
      </c>
      <c r="AA1084" s="46">
        <f t="shared" si="842"/>
        <v>1.4650850904417223E-2</v>
      </c>
      <c r="AB1084" s="183">
        <f t="shared" si="845"/>
        <v>1.4650000000000001</v>
      </c>
      <c r="AC1084" s="36">
        <v>1073</v>
      </c>
      <c r="AD1084" s="47" t="e">
        <f>VLOOKUP(B1084,#REF!,3,FALSE)</f>
        <v>#REF!</v>
      </c>
      <c r="AE1084" s="2" t="e">
        <f t="shared" si="843"/>
        <v>#REF!</v>
      </c>
      <c r="AZ1084" s="104"/>
    </row>
    <row r="1085" spans="1:54" ht="15" x14ac:dyDescent="0.2">
      <c r="A1085" s="25">
        <v>77</v>
      </c>
      <c r="B1085" s="38" t="s">
        <v>1876</v>
      </c>
      <c r="C1085" s="72" t="s">
        <v>1877</v>
      </c>
      <c r="D1085" s="28">
        <v>882</v>
      </c>
      <c r="E1085" s="169">
        <v>43282</v>
      </c>
      <c r="F1085" s="42">
        <v>2375471</v>
      </c>
      <c r="G1085" s="77">
        <v>8.4509500000000006</v>
      </c>
      <c r="H1085" s="42">
        <v>515879</v>
      </c>
      <c r="I1085" s="77">
        <v>2.8843899999999998</v>
      </c>
      <c r="J1085" s="41">
        <f t="shared" si="836"/>
        <v>21563</v>
      </c>
      <c r="K1085" s="42">
        <v>3046988</v>
      </c>
      <c r="L1085" s="77">
        <v>5.6783900000000003</v>
      </c>
      <c r="M1085" s="42">
        <v>525420</v>
      </c>
      <c r="N1085" s="77">
        <v>2.83202</v>
      </c>
      <c r="O1085" s="41">
        <f t="shared" si="837"/>
        <v>18790</v>
      </c>
      <c r="P1085" s="42">
        <v>3313113</v>
      </c>
      <c r="Q1085" s="77">
        <v>5.22227</v>
      </c>
      <c r="R1085" s="42">
        <v>553270</v>
      </c>
      <c r="S1085" s="77">
        <v>2.68946</v>
      </c>
      <c r="T1085" s="41">
        <f t="shared" si="838"/>
        <v>18790</v>
      </c>
      <c r="U1085" s="42">
        <f t="shared" si="839"/>
        <v>59143</v>
      </c>
      <c r="V1085" s="173" t="s">
        <v>37</v>
      </c>
      <c r="W1085" s="44">
        <f t="shared" si="846"/>
        <v>59143</v>
      </c>
      <c r="X1085" s="45">
        <f t="shared" si="840"/>
        <v>3.1286451012597786E-4</v>
      </c>
      <c r="Y1085" s="44">
        <f t="shared" si="844"/>
        <v>882</v>
      </c>
      <c r="Z1085" s="45">
        <f t="shared" si="841"/>
        <v>2.2243967395690419E-3</v>
      </c>
      <c r="AA1085" s="46">
        <f t="shared" si="842"/>
        <v>1.7465136822082759E-3</v>
      </c>
      <c r="AB1085" s="183">
        <f t="shared" si="845"/>
        <v>0.17499999999999999</v>
      </c>
      <c r="AC1085" s="36">
        <v>1074</v>
      </c>
      <c r="AD1085" s="47" t="e">
        <f>VLOOKUP(B1085,#REF!,3,FALSE)</f>
        <v>#REF!</v>
      </c>
      <c r="AE1085" s="2" t="e">
        <f t="shared" si="843"/>
        <v>#REF!</v>
      </c>
      <c r="AZ1085" s="104"/>
    </row>
    <row r="1086" spans="1:54" ht="15" x14ac:dyDescent="0.2">
      <c r="A1086" s="25">
        <v>77</v>
      </c>
      <c r="B1086" s="38" t="s">
        <v>1878</v>
      </c>
      <c r="C1086" s="72" t="s">
        <v>1879</v>
      </c>
      <c r="D1086" s="28">
        <v>10147</v>
      </c>
      <c r="E1086" s="169">
        <v>43647</v>
      </c>
      <c r="F1086" s="42">
        <v>106143213</v>
      </c>
      <c r="G1086" s="77">
        <v>9.5344300000000004</v>
      </c>
      <c r="H1086" s="42">
        <v>757510</v>
      </c>
      <c r="I1086" s="77">
        <v>3.0037500000000001</v>
      </c>
      <c r="J1086" s="41">
        <f t="shared" si="836"/>
        <v>1014290</v>
      </c>
      <c r="K1086" s="42">
        <v>106099384</v>
      </c>
      <c r="L1086" s="77">
        <v>9.5603300000000004</v>
      </c>
      <c r="M1086" s="42">
        <v>716030</v>
      </c>
      <c r="N1086" s="77">
        <v>3.0037500000000001</v>
      </c>
      <c r="O1086" s="41">
        <f t="shared" si="837"/>
        <v>1016496</v>
      </c>
      <c r="P1086" s="42">
        <v>102372587</v>
      </c>
      <c r="Q1086" s="77">
        <v>9.5396800000000006</v>
      </c>
      <c r="R1086" s="42">
        <v>752160</v>
      </c>
      <c r="S1086" s="77">
        <v>2.9461900000000001</v>
      </c>
      <c r="T1086" s="41">
        <f t="shared" si="838"/>
        <v>978818</v>
      </c>
      <c r="U1086" s="42">
        <f t="shared" si="839"/>
        <v>3009604</v>
      </c>
      <c r="V1086" s="173" t="s">
        <v>37</v>
      </c>
      <c r="W1086" s="44">
        <f t="shared" si="846"/>
        <v>3009604</v>
      </c>
      <c r="X1086" s="45">
        <f t="shared" si="840"/>
        <v>1.5920705428084193E-2</v>
      </c>
      <c r="Y1086" s="44">
        <f t="shared" si="844"/>
        <v>10147</v>
      </c>
      <c r="Z1086" s="45">
        <f t="shared" si="841"/>
        <v>2.5590650472116859E-2</v>
      </c>
      <c r="AA1086" s="46">
        <f t="shared" si="842"/>
        <v>2.3173164211108689E-2</v>
      </c>
      <c r="AB1086" s="183">
        <f t="shared" si="845"/>
        <v>2.3170000000000002</v>
      </c>
      <c r="AC1086" s="36">
        <v>1075</v>
      </c>
      <c r="AD1086" s="47" t="e">
        <f>VLOOKUP(B1086,#REF!,3,FALSE)</f>
        <v>#REF!</v>
      </c>
      <c r="AE1086" s="2" t="e">
        <f t="shared" si="843"/>
        <v>#REF!</v>
      </c>
      <c r="AZ1086" s="104"/>
    </row>
    <row r="1087" spans="1:54" ht="15" x14ac:dyDescent="0.2">
      <c r="A1087" s="25">
        <v>77</v>
      </c>
      <c r="B1087" s="38" t="s">
        <v>1880</v>
      </c>
      <c r="C1087" s="72" t="s">
        <v>1881</v>
      </c>
      <c r="D1087" s="28">
        <v>457</v>
      </c>
      <c r="E1087" s="169">
        <v>43282</v>
      </c>
      <c r="F1087" s="42">
        <v>2881845</v>
      </c>
      <c r="G1087" s="77">
        <v>7.3164899999999999</v>
      </c>
      <c r="H1087" s="42">
        <v>52420</v>
      </c>
      <c r="I1087" s="77">
        <v>0.19076000000000001</v>
      </c>
      <c r="J1087" s="41">
        <f t="shared" si="836"/>
        <v>21095</v>
      </c>
      <c r="K1087" s="42">
        <v>3750284</v>
      </c>
      <c r="L1087" s="77">
        <v>7.31731</v>
      </c>
      <c r="M1087" s="42">
        <v>50230</v>
      </c>
      <c r="N1087" s="77">
        <v>0.79632999999999998</v>
      </c>
      <c r="O1087" s="41">
        <f t="shared" si="837"/>
        <v>27482</v>
      </c>
      <c r="P1087" s="42">
        <v>3974278</v>
      </c>
      <c r="Q1087" s="77">
        <v>8.5336099999999995</v>
      </c>
      <c r="R1087" s="42">
        <v>52270</v>
      </c>
      <c r="S1087" s="77">
        <v>3.0037500000000001</v>
      </c>
      <c r="T1087" s="41">
        <f t="shared" si="838"/>
        <v>34072</v>
      </c>
      <c r="U1087" s="42">
        <f t="shared" si="839"/>
        <v>82649</v>
      </c>
      <c r="V1087" s="173" t="s">
        <v>37</v>
      </c>
      <c r="W1087" s="44">
        <f t="shared" si="846"/>
        <v>82649</v>
      </c>
      <c r="X1087" s="45">
        <f t="shared" si="840"/>
        <v>4.3721047118681742E-4</v>
      </c>
      <c r="Y1087" s="44">
        <f t="shared" si="844"/>
        <v>457</v>
      </c>
      <c r="Z1087" s="45">
        <f t="shared" si="841"/>
        <v>1.1525502380760229E-3</v>
      </c>
      <c r="AA1087" s="46">
        <f t="shared" si="842"/>
        <v>9.7371529635372151E-4</v>
      </c>
      <c r="AB1087" s="183">
        <f t="shared" si="845"/>
        <v>9.7000000000000003E-2</v>
      </c>
      <c r="AC1087" s="36">
        <v>1076</v>
      </c>
      <c r="AD1087" s="47" t="e">
        <f>VLOOKUP(B1087,#REF!,3,FALSE)</f>
        <v>#REF!</v>
      </c>
      <c r="AE1087" s="2" t="e">
        <f t="shared" si="843"/>
        <v>#REF!</v>
      </c>
      <c r="AZ1087" s="104"/>
    </row>
    <row r="1088" spans="1:54" ht="15" x14ac:dyDescent="0.2">
      <c r="A1088" s="25">
        <v>77</v>
      </c>
      <c r="B1088" s="38" t="s">
        <v>1882</v>
      </c>
      <c r="C1088" s="73" t="s">
        <v>204</v>
      </c>
      <c r="D1088" s="28">
        <v>143</v>
      </c>
      <c r="E1088" s="169">
        <v>31959</v>
      </c>
      <c r="F1088" s="42">
        <v>2467261</v>
      </c>
      <c r="G1088" s="77">
        <v>5.9653200000000002</v>
      </c>
      <c r="H1088" s="42">
        <v>304874</v>
      </c>
      <c r="I1088" s="77">
        <v>0.82001000000000002</v>
      </c>
      <c r="J1088" s="41">
        <f t="shared" si="836"/>
        <v>14968</v>
      </c>
      <c r="K1088" s="42">
        <v>2935844</v>
      </c>
      <c r="L1088" s="77">
        <v>5.0132000000000003</v>
      </c>
      <c r="M1088" s="42">
        <v>326235</v>
      </c>
      <c r="N1088" s="77">
        <v>0.76631000000000005</v>
      </c>
      <c r="O1088" s="41">
        <f t="shared" si="837"/>
        <v>14968</v>
      </c>
      <c r="P1088" s="42">
        <v>3158941</v>
      </c>
      <c r="Q1088" s="77">
        <v>4.6591500000000003</v>
      </c>
      <c r="R1088" s="42">
        <v>339441</v>
      </c>
      <c r="S1088" s="77">
        <v>0.73651</v>
      </c>
      <c r="T1088" s="41">
        <f t="shared" si="838"/>
        <v>14968</v>
      </c>
      <c r="U1088" s="42">
        <f t="shared" si="839"/>
        <v>44904</v>
      </c>
      <c r="V1088" s="173" t="s">
        <v>37</v>
      </c>
      <c r="W1088" s="44">
        <f t="shared" si="846"/>
        <v>44904</v>
      </c>
      <c r="X1088" s="45">
        <f t="shared" si="840"/>
        <v>2.3754067197634393E-4</v>
      </c>
      <c r="Y1088" s="44">
        <f t="shared" si="844"/>
        <v>143</v>
      </c>
      <c r="Z1088" s="45">
        <f t="shared" si="841"/>
        <v>3.6064482285529819E-4</v>
      </c>
      <c r="AA1088" s="46">
        <f t="shared" si="842"/>
        <v>3.2986878513555963E-4</v>
      </c>
      <c r="AB1088" s="183">
        <f t="shared" si="845"/>
        <v>3.3000000000000002E-2</v>
      </c>
      <c r="AC1088" s="36">
        <v>1077</v>
      </c>
      <c r="AD1088" s="47" t="e">
        <f>VLOOKUP(B1088,#REF!,3,FALSE)</f>
        <v>#REF!</v>
      </c>
      <c r="AE1088" s="2" t="e">
        <f t="shared" si="843"/>
        <v>#REF!</v>
      </c>
      <c r="AZ1088" s="104"/>
      <c r="BB1088" s="144"/>
    </row>
    <row r="1089" spans="1:52" ht="15.75" x14ac:dyDescent="0.25">
      <c r="A1089" s="25">
        <v>77</v>
      </c>
      <c r="B1089" s="38" t="s">
        <v>1883</v>
      </c>
      <c r="C1089" s="72" t="s">
        <v>1884</v>
      </c>
      <c r="D1089" s="176">
        <v>24064</v>
      </c>
      <c r="E1089" s="178">
        <v>43831</v>
      </c>
      <c r="F1089" s="42">
        <v>86199307</v>
      </c>
      <c r="G1089" s="77">
        <v>7.5070300000000003</v>
      </c>
      <c r="H1089" s="42">
        <v>3998806</v>
      </c>
      <c r="I1089" s="77">
        <v>3.0036399999999999</v>
      </c>
      <c r="J1089" s="41">
        <f t="shared" si="836"/>
        <v>659112</v>
      </c>
      <c r="K1089" s="42">
        <v>102217745</v>
      </c>
      <c r="L1089" s="77">
        <v>6.2863600000000002</v>
      </c>
      <c r="M1089" s="42">
        <v>3520510</v>
      </c>
      <c r="N1089" s="77">
        <v>3.0037500000000001</v>
      </c>
      <c r="O1089" s="41">
        <f t="shared" si="837"/>
        <v>653152</v>
      </c>
      <c r="P1089" s="42">
        <v>112636083</v>
      </c>
      <c r="Q1089" s="77">
        <v>8.7813099999999995</v>
      </c>
      <c r="R1089" s="42">
        <v>3679910</v>
      </c>
      <c r="S1089" s="77">
        <v>3.0037500000000001</v>
      </c>
      <c r="T1089" s="41">
        <f t="shared" si="838"/>
        <v>1000146</v>
      </c>
      <c r="U1089" s="42">
        <f t="shared" si="839"/>
        <v>2312410</v>
      </c>
      <c r="V1089" s="174" t="s">
        <v>37</v>
      </c>
      <c r="W1089" s="44">
        <f t="shared" si="846"/>
        <v>2312410</v>
      </c>
      <c r="X1089" s="45">
        <f t="shared" si="840"/>
        <v>1.2232572271619845E-2</v>
      </c>
      <c r="Y1089" s="44">
        <f t="shared" si="844"/>
        <v>24064</v>
      </c>
      <c r="Z1089" s="45">
        <f t="shared" si="841"/>
        <v>6.0689209910418852E-2</v>
      </c>
      <c r="AA1089" s="46">
        <f t="shared" si="842"/>
        <v>4.85750505007191E-2</v>
      </c>
      <c r="AB1089" s="183">
        <f t="shared" si="845"/>
        <v>4.8579999999999997</v>
      </c>
      <c r="AC1089" s="36">
        <v>1078</v>
      </c>
      <c r="AD1089" s="47" t="e">
        <f>VLOOKUP(B1089,#REF!,3,FALSE)</f>
        <v>#REF!</v>
      </c>
      <c r="AE1089" s="2" t="e">
        <f t="shared" si="843"/>
        <v>#REF!</v>
      </c>
      <c r="AZ1089" s="104"/>
    </row>
    <row r="1090" spans="1:52" ht="15" x14ac:dyDescent="0.2">
      <c r="A1090" s="25">
        <v>77</v>
      </c>
      <c r="B1090" s="38" t="s">
        <v>1885</v>
      </c>
      <c r="C1090" s="72" t="s">
        <v>1886</v>
      </c>
      <c r="D1090" s="28">
        <v>423</v>
      </c>
      <c r="E1090" s="169">
        <v>43647</v>
      </c>
      <c r="F1090" s="42">
        <v>7811845</v>
      </c>
      <c r="G1090" s="77">
        <v>6.7498699999999996</v>
      </c>
      <c r="H1090" s="42">
        <v>1135880</v>
      </c>
      <c r="I1090" s="77">
        <v>2.4993799999999999</v>
      </c>
      <c r="J1090" s="41">
        <f t="shared" si="836"/>
        <v>55568</v>
      </c>
      <c r="K1090" s="42">
        <v>8161760</v>
      </c>
      <c r="L1090" s="77">
        <v>7.3606600000000002</v>
      </c>
      <c r="M1090" s="42">
        <v>1046790</v>
      </c>
      <c r="N1090" s="77">
        <v>2.2984499999999999</v>
      </c>
      <c r="O1090" s="41">
        <f t="shared" si="837"/>
        <v>62482</v>
      </c>
      <c r="P1090" s="42">
        <v>8980264</v>
      </c>
      <c r="Q1090" s="77">
        <v>7.0532399999999997</v>
      </c>
      <c r="R1090" s="42">
        <v>1091300</v>
      </c>
      <c r="S1090" s="77">
        <v>2.2908400000000002</v>
      </c>
      <c r="T1090" s="41">
        <f t="shared" si="838"/>
        <v>65840</v>
      </c>
      <c r="U1090" s="42">
        <f t="shared" si="839"/>
        <v>183890</v>
      </c>
      <c r="V1090" s="173" t="s">
        <v>37</v>
      </c>
      <c r="W1090" s="44">
        <f t="shared" si="846"/>
        <v>183890</v>
      </c>
      <c r="X1090" s="45">
        <f t="shared" si="840"/>
        <v>9.7277200627404877E-4</v>
      </c>
      <c r="Y1090" s="44">
        <f t="shared" si="844"/>
        <v>423</v>
      </c>
      <c r="Z1090" s="45">
        <f t="shared" si="841"/>
        <v>1.0668025179565814E-3</v>
      </c>
      <c r="AA1090" s="46">
        <f t="shared" si="842"/>
        <v>1.0432948900359483E-3</v>
      </c>
      <c r="AB1090" s="183">
        <f t="shared" si="845"/>
        <v>0.104</v>
      </c>
      <c r="AC1090" s="36">
        <v>1079</v>
      </c>
      <c r="AD1090" s="47" t="e">
        <f>VLOOKUP(B1090,#REF!,3,FALSE)</f>
        <v>#REF!</v>
      </c>
      <c r="AE1090" s="2" t="e">
        <f t="shared" si="843"/>
        <v>#REF!</v>
      </c>
      <c r="AZ1090" s="104"/>
    </row>
    <row r="1091" spans="1:52" ht="15" x14ac:dyDescent="0.2">
      <c r="A1091" s="25">
        <v>77</v>
      </c>
      <c r="B1091" s="38" t="s">
        <v>1887</v>
      </c>
      <c r="C1091" s="73" t="s">
        <v>1888</v>
      </c>
      <c r="D1091" s="28">
        <v>73</v>
      </c>
      <c r="E1091" s="169">
        <v>43282</v>
      </c>
      <c r="F1091" s="42">
        <v>0</v>
      </c>
      <c r="G1091" s="77">
        <v>10.33942</v>
      </c>
      <c r="H1091" s="42">
        <v>0</v>
      </c>
      <c r="I1091" s="77">
        <v>0</v>
      </c>
      <c r="J1091" s="41">
        <f t="shared" si="836"/>
        <v>0</v>
      </c>
      <c r="K1091" s="42">
        <v>0</v>
      </c>
      <c r="L1091" s="77">
        <v>9.7277900000000006</v>
      </c>
      <c r="M1091" s="42">
        <v>0</v>
      </c>
      <c r="N1091" s="77">
        <v>0</v>
      </c>
      <c r="O1091" s="41">
        <f t="shared" si="837"/>
        <v>0</v>
      </c>
      <c r="P1091" s="42">
        <v>0</v>
      </c>
      <c r="Q1091" s="77">
        <v>0</v>
      </c>
      <c r="R1091" s="42">
        <v>0</v>
      </c>
      <c r="S1091" s="77">
        <v>0</v>
      </c>
      <c r="T1091" s="41">
        <f t="shared" si="838"/>
        <v>0</v>
      </c>
      <c r="U1091" s="42">
        <f t="shared" si="839"/>
        <v>0</v>
      </c>
      <c r="V1091" s="173" t="s">
        <v>37</v>
      </c>
      <c r="W1091" s="44">
        <f t="shared" si="846"/>
        <v>0</v>
      </c>
      <c r="X1091" s="45">
        <f t="shared" si="840"/>
        <v>0</v>
      </c>
      <c r="Y1091" s="44">
        <f>IF(V1091="yes",D1091,"")</f>
        <v>73</v>
      </c>
      <c r="Z1091" s="45">
        <f t="shared" si="841"/>
        <v>1.841053990799774E-4</v>
      </c>
      <c r="AA1091" s="46">
        <f t="shared" si="842"/>
        <v>1.3807904930998306E-4</v>
      </c>
      <c r="AB1091" s="183">
        <f t="shared" si="845"/>
        <v>1.4E-2</v>
      </c>
      <c r="AC1091" s="36">
        <v>1080</v>
      </c>
      <c r="AD1091" s="47" t="e">
        <f>VLOOKUP(B1091,#REF!,3,FALSE)</f>
        <v>#REF!</v>
      </c>
      <c r="AE1091" s="2" t="e">
        <f t="shared" si="843"/>
        <v>#REF!</v>
      </c>
      <c r="AZ1091" s="104"/>
    </row>
    <row r="1092" spans="1:52" ht="15" x14ac:dyDescent="0.2">
      <c r="A1092" s="25">
        <v>77</v>
      </c>
      <c r="B1092" s="38" t="s">
        <v>1889</v>
      </c>
      <c r="C1092" s="99" t="s">
        <v>2459</v>
      </c>
      <c r="D1092" s="28">
        <v>439</v>
      </c>
      <c r="E1092" s="169">
        <v>44013</v>
      </c>
      <c r="F1092" s="42">
        <v>0</v>
      </c>
      <c r="G1092" s="77">
        <v>7.0614299999999997</v>
      </c>
      <c r="H1092" s="42">
        <v>0</v>
      </c>
      <c r="I1092" s="77">
        <v>2.9574699999999998</v>
      </c>
      <c r="J1092" s="41">
        <f t="shared" si="836"/>
        <v>0</v>
      </c>
      <c r="K1092" s="42">
        <v>0</v>
      </c>
      <c r="L1092" s="77">
        <v>7.7923499999999999</v>
      </c>
      <c r="M1092" s="42">
        <v>0</v>
      </c>
      <c r="N1092" s="77">
        <v>3.0037500000000001</v>
      </c>
      <c r="O1092" s="41">
        <v>0</v>
      </c>
      <c r="P1092" s="42">
        <v>9394845</v>
      </c>
      <c r="Q1092" s="77">
        <v>0</v>
      </c>
      <c r="R1092" s="42">
        <v>0</v>
      </c>
      <c r="S1092" s="77">
        <v>2.9994900000000002</v>
      </c>
      <c r="T1092" s="41">
        <f t="shared" si="838"/>
        <v>0</v>
      </c>
      <c r="U1092" s="42">
        <f t="shared" si="839"/>
        <v>0</v>
      </c>
      <c r="V1092" s="43" t="s">
        <v>37</v>
      </c>
      <c r="W1092" s="44">
        <f t="shared" si="846"/>
        <v>0</v>
      </c>
      <c r="X1092" s="45">
        <f t="shared" si="840"/>
        <v>0</v>
      </c>
      <c r="Y1092" s="44">
        <f>IF(V1092="yes",D1092,"")</f>
        <v>439</v>
      </c>
      <c r="Z1092" s="45">
        <f t="shared" si="841"/>
        <v>1.1071543862480834E-3</v>
      </c>
      <c r="AA1092" s="46">
        <f t="shared" si="842"/>
        <v>8.3036578968606254E-4</v>
      </c>
      <c r="AB1092" s="183">
        <f t="shared" si="845"/>
        <v>8.3000000000000004E-2</v>
      </c>
      <c r="AC1092" s="36">
        <v>1081</v>
      </c>
      <c r="AD1092" s="47"/>
      <c r="AZ1092" s="104"/>
    </row>
    <row r="1093" spans="1:52" ht="15" x14ac:dyDescent="0.2">
      <c r="A1093" s="25">
        <v>77</v>
      </c>
      <c r="B1093" s="38" t="s">
        <v>1890</v>
      </c>
      <c r="C1093" s="99" t="s">
        <v>1891</v>
      </c>
      <c r="D1093" s="28">
        <v>0</v>
      </c>
      <c r="E1093" s="169"/>
      <c r="F1093" s="42">
        <v>0</v>
      </c>
      <c r="G1093" s="77">
        <v>8.8700799999999997</v>
      </c>
      <c r="H1093" s="42">
        <v>0</v>
      </c>
      <c r="I1093" s="77">
        <v>0</v>
      </c>
      <c r="J1093" s="41">
        <f t="shared" si="836"/>
        <v>0</v>
      </c>
      <c r="K1093" s="42">
        <v>0</v>
      </c>
      <c r="L1093" s="77">
        <v>9.45181</v>
      </c>
      <c r="M1093" s="42">
        <v>0</v>
      </c>
      <c r="N1093" s="77">
        <v>0</v>
      </c>
      <c r="O1093" s="41">
        <f>ROUND((+K1093*L1093+M1093*N1093)/1000,0)</f>
        <v>0</v>
      </c>
      <c r="P1093" s="42">
        <v>0</v>
      </c>
      <c r="Q1093" s="77">
        <v>8.7195199999999993</v>
      </c>
      <c r="R1093" s="42">
        <v>0</v>
      </c>
      <c r="S1093" s="77">
        <v>0</v>
      </c>
      <c r="T1093" s="41">
        <f t="shared" si="838"/>
        <v>0</v>
      </c>
      <c r="U1093" s="42">
        <f t="shared" si="839"/>
        <v>0</v>
      </c>
      <c r="V1093" s="43" t="s">
        <v>154</v>
      </c>
      <c r="W1093" s="44" t="str">
        <f t="shared" si="846"/>
        <v/>
      </c>
      <c r="X1093" s="45">
        <f t="shared" si="840"/>
        <v>0</v>
      </c>
      <c r="Y1093" s="44" t="str">
        <f>IF(V1093="yes",D1093,"")</f>
        <v/>
      </c>
      <c r="Z1093" s="45">
        <f>IF(V1093="yes",Y1093/Y$1095,0)</f>
        <v>0</v>
      </c>
      <c r="AA1093" s="46">
        <f t="shared" si="842"/>
        <v>0</v>
      </c>
      <c r="AB1093" s="183">
        <f t="shared" si="845"/>
        <v>0</v>
      </c>
      <c r="AC1093" s="36">
        <v>1082</v>
      </c>
      <c r="AD1093" s="47"/>
      <c r="AZ1093" s="104"/>
    </row>
    <row r="1094" spans="1:52" ht="15" x14ac:dyDescent="0.2">
      <c r="A1094" s="25">
        <v>77</v>
      </c>
      <c r="B1094" s="38" t="s">
        <v>1892</v>
      </c>
      <c r="C1094" s="39" t="s">
        <v>51</v>
      </c>
      <c r="D1094" s="28">
        <v>28002</v>
      </c>
      <c r="E1094" s="169"/>
      <c r="F1094" s="30"/>
      <c r="G1094" s="77"/>
      <c r="H1094" s="42"/>
      <c r="I1094" s="77"/>
      <c r="J1094" s="42">
        <v>37072382</v>
      </c>
      <c r="K1094" s="42"/>
      <c r="L1094" s="77"/>
      <c r="M1094" s="42"/>
      <c r="N1094" s="92"/>
      <c r="O1094" s="42">
        <v>40434980</v>
      </c>
      <c r="P1094" s="42"/>
      <c r="Q1094" s="77"/>
      <c r="R1094" s="42"/>
      <c r="S1094" s="77"/>
      <c r="T1094" s="42">
        <v>43855330</v>
      </c>
      <c r="U1094" s="42">
        <f t="shared" si="839"/>
        <v>121362692</v>
      </c>
      <c r="V1094" s="43" t="s">
        <v>154</v>
      </c>
      <c r="W1094" s="44" t="str">
        <f t="shared" si="846"/>
        <v/>
      </c>
      <c r="X1094" s="45">
        <f t="shared" si="840"/>
        <v>0</v>
      </c>
      <c r="Y1094" s="44" t="str">
        <f>IF(V1094="yes",D1094,"")</f>
        <v/>
      </c>
      <c r="Z1094" s="45">
        <f t="shared" si="841"/>
        <v>0</v>
      </c>
      <c r="AA1094" s="46">
        <f t="shared" si="842"/>
        <v>0</v>
      </c>
      <c r="AB1094" s="183">
        <f t="shared" si="845"/>
        <v>0</v>
      </c>
      <c r="AC1094" s="36">
        <v>1083</v>
      </c>
      <c r="AD1094" s="47" t="e">
        <f>VLOOKUP(B1094,#REF!,3,FALSE)</f>
        <v>#REF!</v>
      </c>
      <c r="AE1094" s="2" t="e">
        <f t="shared" si="843"/>
        <v>#REF!</v>
      </c>
      <c r="AZ1094" s="104"/>
    </row>
    <row r="1095" spans="1:52" x14ac:dyDescent="0.2">
      <c r="A1095" s="25">
        <v>77</v>
      </c>
      <c r="B1095" s="51" t="s">
        <v>1893</v>
      </c>
      <c r="C1095" s="52" t="s">
        <v>1894</v>
      </c>
      <c r="D1095" s="71">
        <f>SUBTOTAL(9,D1074:D1094)</f>
        <v>492401</v>
      </c>
      <c r="E1095" s="69"/>
      <c r="F1095" s="55"/>
      <c r="G1095" s="56"/>
      <c r="H1095" s="55"/>
      <c r="I1095" s="56"/>
      <c r="J1095" s="57">
        <f>SUBTOTAL(9,J1074:J1094)</f>
        <v>98235290</v>
      </c>
      <c r="K1095" s="58"/>
      <c r="L1095" s="59"/>
      <c r="M1095" s="58"/>
      <c r="N1095" s="59"/>
      <c r="O1095" s="57">
        <f>SUBTOTAL(9,O1074:O1094)</f>
        <v>105509420</v>
      </c>
      <c r="P1095" s="57"/>
      <c r="Q1095" s="60"/>
      <c r="R1095" s="57"/>
      <c r="S1095" s="60"/>
      <c r="T1095" s="57">
        <f>SUBTOTAL(9,T1074:T1094)</f>
        <v>113773348</v>
      </c>
      <c r="U1095" s="57">
        <f>SUBTOTAL(9,U1074:U1094)</f>
        <v>317518058</v>
      </c>
      <c r="V1095" s="43"/>
      <c r="W1095" s="61">
        <f>SUBTOTAL(9,W1074:W1094)</f>
        <v>189037101</v>
      </c>
      <c r="X1095" s="62">
        <f>SUBTOTAL(9,X1074:X1094)</f>
        <v>1.0000000000000002</v>
      </c>
      <c r="Y1095" s="61">
        <f t="shared" ref="Y1095:AB1095" si="847">SUBTOTAL(9,Y1074:Y1094)</f>
        <v>396512</v>
      </c>
      <c r="Z1095" s="62">
        <f t="shared" si="847"/>
        <v>1</v>
      </c>
      <c r="AA1095" s="63">
        <f t="shared" si="847"/>
        <v>1</v>
      </c>
      <c r="AB1095" s="64">
        <f t="shared" si="847"/>
        <v>100</v>
      </c>
      <c r="AC1095" s="36">
        <v>1084</v>
      </c>
      <c r="AD1095" s="47" t="e">
        <f>VLOOKUP(B1095,#REF!,3,FALSE)</f>
        <v>#REF!</v>
      </c>
      <c r="AE1095" s="2" t="e">
        <f t="shared" si="843"/>
        <v>#REF!</v>
      </c>
      <c r="AZ1095" s="104"/>
    </row>
    <row r="1096" spans="1:52" ht="13.5" thickBot="1" x14ac:dyDescent="0.25">
      <c r="A1096" s="25">
        <v>77</v>
      </c>
      <c r="B1096" s="51"/>
      <c r="C1096" s="52"/>
      <c r="D1096" s="53" t="s">
        <v>54</v>
      </c>
      <c r="E1096" s="54">
        <f>COUNTIF(E1074:E1094,"&gt;0.0")</f>
        <v>18</v>
      </c>
      <c r="F1096" s="55"/>
      <c r="G1096" s="56"/>
      <c r="H1096" s="55"/>
      <c r="I1096" s="56"/>
      <c r="J1096" s="57"/>
      <c r="K1096" s="58"/>
      <c r="L1096" s="59"/>
      <c r="M1096" s="58"/>
      <c r="N1096" s="59"/>
      <c r="O1096" s="57"/>
      <c r="P1096" s="57"/>
      <c r="Q1096" s="60"/>
      <c r="R1096" s="57"/>
      <c r="S1096" s="60"/>
      <c r="T1096" s="57"/>
      <c r="U1096" s="42"/>
      <c r="V1096" s="43"/>
      <c r="W1096" s="44"/>
      <c r="X1096" s="45"/>
      <c r="Y1096" s="44"/>
      <c r="Z1096" s="45"/>
      <c r="AA1096" s="46"/>
      <c r="AB1096" s="183"/>
      <c r="AC1096" s="36">
        <v>1085</v>
      </c>
      <c r="AD1096" s="47"/>
    </row>
    <row r="1097" spans="1:52" ht="15.75" thickBot="1" x14ac:dyDescent="0.3">
      <c r="A1097" s="25">
        <v>78</v>
      </c>
      <c r="B1097" s="78" t="s">
        <v>1895</v>
      </c>
      <c r="C1097" s="72"/>
      <c r="D1097" s="49"/>
      <c r="E1097" s="69"/>
      <c r="F1097" s="42"/>
      <c r="G1097" s="92"/>
      <c r="H1097" s="42"/>
      <c r="I1097" s="92"/>
      <c r="J1097" s="42"/>
      <c r="K1097" s="42"/>
      <c r="L1097" s="92"/>
      <c r="M1097" s="42"/>
      <c r="N1097" s="92"/>
      <c r="O1097" s="42"/>
      <c r="P1097" s="42"/>
      <c r="Q1097" s="92"/>
      <c r="R1097" s="42"/>
      <c r="S1097" s="92"/>
      <c r="T1097" s="42"/>
      <c r="U1097" s="42"/>
      <c r="V1097" s="43"/>
      <c r="W1097" s="33"/>
      <c r="X1097" s="34"/>
      <c r="Y1097" s="33"/>
      <c r="Z1097" s="34"/>
      <c r="AA1097" s="35"/>
      <c r="AB1097" s="184">
        <v>100</v>
      </c>
      <c r="AC1097" s="36">
        <v>1086</v>
      </c>
      <c r="AD1097" s="47"/>
    </row>
    <row r="1098" spans="1:52" x14ac:dyDescent="0.2">
      <c r="A1098" s="25">
        <v>78</v>
      </c>
      <c r="B1098" s="38" t="s">
        <v>1896</v>
      </c>
      <c r="C1098" s="72" t="s">
        <v>1897</v>
      </c>
      <c r="D1098" s="28">
        <v>62799</v>
      </c>
      <c r="E1098" s="69">
        <v>32964</v>
      </c>
      <c r="F1098" s="42">
        <v>656658239</v>
      </c>
      <c r="G1098" s="77">
        <v>15.10305</v>
      </c>
      <c r="H1098" s="42">
        <v>8094540</v>
      </c>
      <c r="I1098" s="77">
        <v>3.0037500000000001</v>
      </c>
      <c r="J1098" s="41">
        <f>ROUND((+F1098*G1098+H1098*I1098)/1000,0)</f>
        <v>9941856</v>
      </c>
      <c r="K1098" s="42">
        <v>691148266</v>
      </c>
      <c r="L1098" s="77">
        <v>15.628030000000001</v>
      </c>
      <c r="M1098" s="42">
        <v>8365708</v>
      </c>
      <c r="N1098" s="77">
        <v>2.96448</v>
      </c>
      <c r="O1098" s="41">
        <f>ROUND((+K1098*L1098+M1098*N1098)/1000,0)</f>
        <v>10826086</v>
      </c>
      <c r="P1098" s="42">
        <v>740662342</v>
      </c>
      <c r="Q1098" s="77">
        <v>15.371689999999999</v>
      </c>
      <c r="R1098" s="42">
        <v>8646448</v>
      </c>
      <c r="S1098" s="77">
        <v>3.00366</v>
      </c>
      <c r="T1098" s="41">
        <f>ROUND((+P1098*Q1098+R1098*S1098)/1000,0)</f>
        <v>11411203</v>
      </c>
      <c r="U1098" s="42">
        <f t="shared" ref="U1098:U1113" si="848">ROUND(+T1098+O1098+J1098,0)</f>
        <v>32179145</v>
      </c>
      <c r="V1098" s="43" t="s">
        <v>37</v>
      </c>
      <c r="W1098" s="44">
        <f t="shared" ref="W1098:W1112" si="849">IF(V1098="yes",U1098,"")</f>
        <v>32179145</v>
      </c>
      <c r="X1098" s="45">
        <f t="shared" ref="X1098:X1113" si="850">IF(V1098="yes",W1098/W$1114,0)</f>
        <v>0.54760044655297202</v>
      </c>
      <c r="Y1098" s="44">
        <f t="shared" ref="Y1098:Y1113" si="851">IF(V1098="yes",D1098,"")</f>
        <v>62799</v>
      </c>
      <c r="Z1098" s="45">
        <f t="shared" ref="Z1098:Z1113" si="852">IF(V1098="yes",Y1098/Y$1114,0)</f>
        <v>0.67052831639190225</v>
      </c>
      <c r="AA1098" s="46">
        <f t="shared" ref="AA1098:AA1113" si="853">(X1098*0.25+Z1098*0.75)</f>
        <v>0.63979634893216975</v>
      </c>
      <c r="AB1098" s="183">
        <f>ROUND(+AA1098*$AB$1097,2)</f>
        <v>63.98</v>
      </c>
      <c r="AC1098" s="36">
        <v>1087</v>
      </c>
      <c r="AD1098" s="47" t="e">
        <f>VLOOKUP(B1098,#REF!,3,FALSE)</f>
        <v>#REF!</v>
      </c>
      <c r="AE1098" s="2" t="e">
        <f t="shared" ref="AE1098:AE1114" si="854">EXACT(D1098,AD1098)</f>
        <v>#REF!</v>
      </c>
    </row>
    <row r="1099" spans="1:52" x14ac:dyDescent="0.2">
      <c r="A1099" s="25">
        <v>78</v>
      </c>
      <c r="B1099" s="38" t="s">
        <v>1898</v>
      </c>
      <c r="C1099" s="72" t="s">
        <v>1899</v>
      </c>
      <c r="D1099" s="28">
        <v>1683</v>
      </c>
      <c r="E1099" s="69">
        <v>34700</v>
      </c>
      <c r="F1099" s="42">
        <v>17145961</v>
      </c>
      <c r="G1099" s="77">
        <v>8.9474699999999991</v>
      </c>
      <c r="H1099" s="42">
        <v>234093</v>
      </c>
      <c r="I1099" s="77">
        <v>2.8621099999999999</v>
      </c>
      <c r="J1099" s="41">
        <f>ROUND((+F1099*G1099+H1099*I1099)/1000,0)</f>
        <v>154083</v>
      </c>
      <c r="K1099" s="42">
        <v>18258070</v>
      </c>
      <c r="L1099" s="77">
        <v>8.6614400000000007</v>
      </c>
      <c r="M1099" s="42">
        <v>251074</v>
      </c>
      <c r="N1099" s="77">
        <v>2.9114900000000001</v>
      </c>
      <c r="O1099" s="41">
        <f>ROUND((+K1099*L1099+M1099*N1099)/1000,0)</f>
        <v>158872</v>
      </c>
      <c r="P1099" s="42">
        <v>19034179</v>
      </c>
      <c r="Q1099" s="77">
        <v>9.2326499999999996</v>
      </c>
      <c r="R1099" s="42">
        <v>260654</v>
      </c>
      <c r="S1099" s="77">
        <v>2.8929200000000002</v>
      </c>
      <c r="T1099" s="41">
        <f>ROUND((+P1099*Q1099+R1099*S1099)/1000,0)</f>
        <v>176490</v>
      </c>
      <c r="U1099" s="42">
        <f t="shared" si="848"/>
        <v>489445</v>
      </c>
      <c r="V1099" s="43" t="s">
        <v>37</v>
      </c>
      <c r="W1099" s="44">
        <f t="shared" si="849"/>
        <v>489445</v>
      </c>
      <c r="X1099" s="45">
        <f t="shared" si="850"/>
        <v>8.3290062729485023E-3</v>
      </c>
      <c r="Y1099" s="44">
        <f t="shared" si="851"/>
        <v>1683</v>
      </c>
      <c r="Z1099" s="45">
        <f t="shared" si="852"/>
        <v>1.7970017937985819E-2</v>
      </c>
      <c r="AA1099" s="46">
        <f t="shared" si="853"/>
        <v>1.555976502172649E-2</v>
      </c>
      <c r="AB1099" s="183">
        <f t="shared" ref="AB1099:AB1113" si="855">ROUND(+AA1099*$AB$1097,2)</f>
        <v>1.56</v>
      </c>
      <c r="AC1099" s="36">
        <v>1088</v>
      </c>
      <c r="AD1099" s="47" t="e">
        <f>VLOOKUP(B1099,#REF!,3,FALSE)</f>
        <v>#REF!</v>
      </c>
      <c r="AE1099" s="2" t="e">
        <f t="shared" si="854"/>
        <v>#REF!</v>
      </c>
    </row>
    <row r="1100" spans="1:52" x14ac:dyDescent="0.2">
      <c r="A1100" s="25">
        <v>78</v>
      </c>
      <c r="B1100" s="38" t="s">
        <v>1900</v>
      </c>
      <c r="C1100" s="72" t="s">
        <v>1901</v>
      </c>
      <c r="D1100" s="28">
        <v>3791</v>
      </c>
      <c r="E1100" s="69">
        <v>34700</v>
      </c>
      <c r="F1100" s="42">
        <v>25985983</v>
      </c>
      <c r="G1100" s="77">
        <v>12.504709999999999</v>
      </c>
      <c r="H1100" s="42">
        <v>4933</v>
      </c>
      <c r="I1100" s="77">
        <v>0</v>
      </c>
      <c r="J1100" s="41">
        <f>ROUND((+F1100*G1100+H1100*I1100)/1000,0)</f>
        <v>324947</v>
      </c>
      <c r="K1100" s="42">
        <v>27068139</v>
      </c>
      <c r="L1100" s="77">
        <v>12.32859</v>
      </c>
      <c r="M1100" s="42">
        <v>5228</v>
      </c>
      <c r="N1100" s="77">
        <v>0</v>
      </c>
      <c r="O1100" s="41">
        <f>ROUND((+K1100*L1100+M1100*N1100)/1000,0)</f>
        <v>333712</v>
      </c>
      <c r="P1100" s="42">
        <v>28020750</v>
      </c>
      <c r="Q1100" s="77">
        <v>12.376569999999999</v>
      </c>
      <c r="R1100" s="42">
        <v>5440</v>
      </c>
      <c r="S1100" s="77">
        <v>0</v>
      </c>
      <c r="T1100" s="41">
        <f>ROUND((+P1100*Q1100+R1100*S1100)/1000,0)</f>
        <v>346801</v>
      </c>
      <c r="U1100" s="42">
        <f t="shared" si="848"/>
        <v>1005460</v>
      </c>
      <c r="V1100" s="43" t="s">
        <v>37</v>
      </c>
      <c r="W1100" s="44">
        <f t="shared" si="849"/>
        <v>1005460</v>
      </c>
      <c r="X1100" s="45">
        <f t="shared" si="850"/>
        <v>1.7110160788645915E-2</v>
      </c>
      <c r="Y1100" s="44">
        <f t="shared" si="851"/>
        <v>3791</v>
      </c>
      <c r="Z1100" s="45">
        <f t="shared" si="852"/>
        <v>4.047791919364483E-2</v>
      </c>
      <c r="AA1100" s="46">
        <f t="shared" si="853"/>
        <v>3.4635979592395102E-2</v>
      </c>
      <c r="AB1100" s="183">
        <f t="shared" si="855"/>
        <v>3.46</v>
      </c>
      <c r="AC1100" s="36">
        <v>1089</v>
      </c>
      <c r="AD1100" s="47" t="e">
        <f>VLOOKUP(B1100,#REF!,3,FALSE)</f>
        <v>#REF!</v>
      </c>
      <c r="AE1100" s="2" t="e">
        <f t="shared" si="854"/>
        <v>#REF!</v>
      </c>
    </row>
    <row r="1101" spans="1:52" x14ac:dyDescent="0.2">
      <c r="A1101" s="25">
        <v>78</v>
      </c>
      <c r="B1101" s="38" t="s">
        <v>1902</v>
      </c>
      <c r="C1101" s="72" t="s">
        <v>1903</v>
      </c>
      <c r="D1101" s="28">
        <v>1524</v>
      </c>
      <c r="E1101" s="69">
        <v>34700</v>
      </c>
      <c r="F1101" s="42">
        <v>14719467</v>
      </c>
      <c r="G1101" s="77">
        <v>6.8178400000000003</v>
      </c>
      <c r="H1101" s="42">
        <v>102781</v>
      </c>
      <c r="I1101" s="77">
        <v>2.9966599999999999</v>
      </c>
      <c r="J1101" s="41">
        <f>ROUND((+F1101*G1101+H1101*I1101)/1000,0)</f>
        <v>100663</v>
      </c>
      <c r="K1101" s="42">
        <v>19065985</v>
      </c>
      <c r="L1101" s="77">
        <v>5.4230600000000004</v>
      </c>
      <c r="M1101" s="42">
        <v>114146</v>
      </c>
      <c r="N1101" s="77">
        <v>2.9961600000000002</v>
      </c>
      <c r="O1101" s="41">
        <f>ROUND((+K1101*L1101+M1101*N1101)/1000,0)</f>
        <v>103738</v>
      </c>
      <c r="P1101" s="42">
        <v>20265867</v>
      </c>
      <c r="Q1101" s="77">
        <v>6.3303000000000003</v>
      </c>
      <c r="R1101" s="42">
        <v>114258</v>
      </c>
      <c r="S1101" s="77">
        <v>3.0019800000000001</v>
      </c>
      <c r="T1101" s="41">
        <f>ROUND((+P1101*Q1101+R1101*S1101)/1000,0)</f>
        <v>128632</v>
      </c>
      <c r="U1101" s="42">
        <f t="shared" si="848"/>
        <v>333033</v>
      </c>
      <c r="V1101" s="43" t="s">
        <v>37</v>
      </c>
      <c r="W1101" s="44">
        <f t="shared" si="849"/>
        <v>333033</v>
      </c>
      <c r="X1101" s="45">
        <f t="shared" si="850"/>
        <v>5.6673046942942685E-3</v>
      </c>
      <c r="Y1101" s="44">
        <f t="shared" si="851"/>
        <v>1524</v>
      </c>
      <c r="Z1101" s="45">
        <f t="shared" si="852"/>
        <v>1.627231570855044E-2</v>
      </c>
      <c r="AA1101" s="46">
        <f t="shared" si="853"/>
        <v>1.3621062954986397E-2</v>
      </c>
      <c r="AB1101" s="183">
        <f t="shared" si="855"/>
        <v>1.36</v>
      </c>
      <c r="AC1101" s="36">
        <v>1090</v>
      </c>
      <c r="AD1101" s="47" t="e">
        <f>VLOOKUP(B1101,#REF!,3,FALSE)</f>
        <v>#REF!</v>
      </c>
      <c r="AE1101" s="2" t="e">
        <f t="shared" si="854"/>
        <v>#REF!</v>
      </c>
    </row>
    <row r="1102" spans="1:52" x14ac:dyDescent="0.2">
      <c r="A1102" s="25">
        <v>78</v>
      </c>
      <c r="B1102" s="38" t="s">
        <v>1904</v>
      </c>
      <c r="C1102" s="72" t="s">
        <v>1905</v>
      </c>
      <c r="D1102" s="28">
        <v>766</v>
      </c>
      <c r="E1102" s="69">
        <v>34700</v>
      </c>
      <c r="F1102" s="42">
        <v>6798635</v>
      </c>
      <c r="G1102" s="77">
        <v>10.51667</v>
      </c>
      <c r="H1102" s="42">
        <v>56097</v>
      </c>
      <c r="I1102" s="77">
        <v>2.9948100000000002</v>
      </c>
      <c r="J1102" s="41">
        <f>ROUND((+F1102*G1102+H1102*I1102)/1000,5)</f>
        <v>71667.000599999999</v>
      </c>
      <c r="K1102" s="42">
        <v>7163195</v>
      </c>
      <c r="L1102" s="77">
        <v>9.9141300000000001</v>
      </c>
      <c r="M1102" s="42">
        <v>59457</v>
      </c>
      <c r="N1102" s="77">
        <v>3.0037500000000001</v>
      </c>
      <c r="O1102" s="41">
        <f>ROUND((+K1102*L1102+M1102*N1102)/1000,5)</f>
        <v>71195.440409999996</v>
      </c>
      <c r="P1102" s="42">
        <v>7486739</v>
      </c>
      <c r="Q1102" s="77">
        <v>9.5967800000000008</v>
      </c>
      <c r="R1102" s="42">
        <v>60810</v>
      </c>
      <c r="S1102" s="77">
        <v>3.0037500000000001</v>
      </c>
      <c r="T1102" s="41">
        <f>ROUND((+P1102*Q1102+R1102*S1102)/1000,5)</f>
        <v>72031.245139999999</v>
      </c>
      <c r="U1102" s="42">
        <f t="shared" si="848"/>
        <v>214894</v>
      </c>
      <c r="V1102" s="43" t="s">
        <v>37</v>
      </c>
      <c r="W1102" s="44">
        <f t="shared" si="849"/>
        <v>214894</v>
      </c>
      <c r="X1102" s="45">
        <f t="shared" si="850"/>
        <v>3.6569041956072599E-3</v>
      </c>
      <c r="Y1102" s="44">
        <f t="shared" si="851"/>
        <v>766</v>
      </c>
      <c r="Z1102" s="45">
        <f t="shared" si="852"/>
        <v>8.178867344323909E-3</v>
      </c>
      <c r="AA1102" s="46">
        <f t="shared" si="853"/>
        <v>7.0483765571447464E-3</v>
      </c>
      <c r="AB1102" s="183">
        <f t="shared" si="855"/>
        <v>0.7</v>
      </c>
      <c r="AC1102" s="36">
        <v>1091</v>
      </c>
      <c r="AD1102" s="47" t="e">
        <f>VLOOKUP(B1102,#REF!,3,FALSE)</f>
        <v>#REF!</v>
      </c>
      <c r="AE1102" s="2" t="e">
        <f t="shared" si="854"/>
        <v>#REF!</v>
      </c>
    </row>
    <row r="1103" spans="1:52" x14ac:dyDescent="0.2">
      <c r="A1103" s="25">
        <v>78</v>
      </c>
      <c r="B1103" s="38" t="s">
        <v>1906</v>
      </c>
      <c r="C1103" s="72" t="s">
        <v>1907</v>
      </c>
      <c r="D1103" s="49">
        <v>918</v>
      </c>
      <c r="E1103" s="69">
        <v>34700</v>
      </c>
      <c r="F1103" s="42">
        <v>7536868</v>
      </c>
      <c r="G1103" s="77">
        <v>9.0024099999999994</v>
      </c>
      <c r="H1103" s="42">
        <v>0</v>
      </c>
      <c r="I1103" s="77">
        <v>0</v>
      </c>
      <c r="J1103" s="41">
        <f>ROUND((+F1103*G1103+H1103*I1103)/1000,5)</f>
        <v>67849.975850000003</v>
      </c>
      <c r="K1103" s="42">
        <v>8293907</v>
      </c>
      <c r="L1103" s="77">
        <v>8.8481799999999993</v>
      </c>
      <c r="M1103" s="42">
        <v>0</v>
      </c>
      <c r="N1103" s="77">
        <v>0</v>
      </c>
      <c r="O1103" s="41">
        <f t="shared" ref="O1103:O1112" si="856">ROUND((+K1103*L1103+M1103*N1103)/1000,0)</f>
        <v>73386</v>
      </c>
      <c r="P1103" s="42">
        <v>8670465</v>
      </c>
      <c r="Q1103" s="77">
        <v>8.9101199999999992</v>
      </c>
      <c r="R1103" s="42">
        <v>0</v>
      </c>
      <c r="S1103" s="77">
        <v>0</v>
      </c>
      <c r="T1103" s="41">
        <f>ROUND((+P1103*Q1103+R1103*S1103)/1000,5)</f>
        <v>77254.883610000004</v>
      </c>
      <c r="U1103" s="42">
        <f t="shared" si="848"/>
        <v>218491</v>
      </c>
      <c r="V1103" s="43" t="s">
        <v>37</v>
      </c>
      <c r="W1103" s="44">
        <f t="shared" si="849"/>
        <v>218491</v>
      </c>
      <c r="X1103" s="45">
        <f t="shared" si="850"/>
        <v>3.7181152317069151E-3</v>
      </c>
      <c r="Y1103" s="44">
        <f t="shared" si="851"/>
        <v>918</v>
      </c>
      <c r="Z1103" s="45">
        <f t="shared" si="852"/>
        <v>9.8018279661740843E-3</v>
      </c>
      <c r="AA1103" s="46">
        <f t="shared" si="853"/>
        <v>8.2808997825572911E-3</v>
      </c>
      <c r="AB1103" s="183">
        <f t="shared" si="855"/>
        <v>0.83</v>
      </c>
      <c r="AC1103" s="36">
        <v>1092</v>
      </c>
      <c r="AD1103" s="47" t="e">
        <f>VLOOKUP(B1103,#REF!,3,FALSE)</f>
        <v>#REF!</v>
      </c>
      <c r="AE1103" s="2" t="e">
        <f t="shared" si="854"/>
        <v>#REF!</v>
      </c>
    </row>
    <row r="1104" spans="1:52" x14ac:dyDescent="0.2">
      <c r="A1104" s="25">
        <v>78</v>
      </c>
      <c r="B1104" s="38" t="s">
        <v>1908</v>
      </c>
      <c r="C1104" s="72" t="s">
        <v>1909</v>
      </c>
      <c r="D1104" s="28">
        <v>747</v>
      </c>
      <c r="E1104" s="69">
        <v>34700</v>
      </c>
      <c r="F1104" s="42">
        <v>6519792</v>
      </c>
      <c r="G1104" s="77">
        <v>15.17723</v>
      </c>
      <c r="H1104" s="42">
        <v>124207</v>
      </c>
      <c r="I1104" s="77">
        <v>3.00305</v>
      </c>
      <c r="J1104" s="41">
        <f>ROUND((+F1104*G1104+H1104*I1104)/1000,5)</f>
        <v>99325.382570000002</v>
      </c>
      <c r="K1104" s="42">
        <v>6822613</v>
      </c>
      <c r="L1104" s="77">
        <v>14.822509999999999</v>
      </c>
      <c r="M1104" s="42">
        <v>131645</v>
      </c>
      <c r="N1104" s="77">
        <v>3.0004900000000001</v>
      </c>
      <c r="O1104" s="41">
        <f t="shared" si="856"/>
        <v>101523</v>
      </c>
      <c r="P1104" s="42">
        <v>7130837</v>
      </c>
      <c r="Q1104" s="77">
        <v>14.69543</v>
      </c>
      <c r="R1104" s="42">
        <v>136974</v>
      </c>
      <c r="S1104" s="77">
        <v>3.0037500000000001</v>
      </c>
      <c r="T1104" s="41">
        <f>ROUND((+P1104*Q1104+R1104*S1104)/1000,5)</f>
        <v>105202.15162999999</v>
      </c>
      <c r="U1104" s="42">
        <f t="shared" si="848"/>
        <v>306051</v>
      </c>
      <c r="V1104" s="43" t="s">
        <v>37</v>
      </c>
      <c r="W1104" s="44">
        <f t="shared" si="849"/>
        <v>306051</v>
      </c>
      <c r="X1104" s="45">
        <f t="shared" si="850"/>
        <v>5.208145345937055E-3</v>
      </c>
      <c r="Y1104" s="44">
        <f t="shared" si="851"/>
        <v>747</v>
      </c>
      <c r="Z1104" s="45">
        <f t="shared" si="852"/>
        <v>7.9759972665926371E-3</v>
      </c>
      <c r="AA1104" s="46">
        <f t="shared" si="853"/>
        <v>7.2840342864287418E-3</v>
      </c>
      <c r="AB1104" s="183">
        <f t="shared" si="855"/>
        <v>0.73</v>
      </c>
      <c r="AC1104" s="36">
        <v>1093</v>
      </c>
      <c r="AD1104" s="47" t="e">
        <f>VLOOKUP(B1104,#REF!,3,FALSE)</f>
        <v>#REF!</v>
      </c>
      <c r="AE1104" s="2" t="e">
        <f t="shared" si="854"/>
        <v>#REF!</v>
      </c>
    </row>
    <row r="1105" spans="1:31" x14ac:dyDescent="0.2">
      <c r="A1105" s="25">
        <v>78</v>
      </c>
      <c r="B1105" s="38" t="s">
        <v>1910</v>
      </c>
      <c r="C1105" s="72" t="s">
        <v>1911</v>
      </c>
      <c r="D1105" s="28">
        <v>628</v>
      </c>
      <c r="E1105" s="69">
        <v>34700</v>
      </c>
      <c r="F1105" s="42">
        <v>5615536</v>
      </c>
      <c r="G1105" s="77">
        <v>0.50004000000000004</v>
      </c>
      <c r="H1105" s="42">
        <v>122258</v>
      </c>
      <c r="I1105" s="77">
        <v>0.49895</v>
      </c>
      <c r="J1105" s="41">
        <f>ROUND((+F1105*G1105+H1105*I1105)/1000,5)</f>
        <v>2868.99325</v>
      </c>
      <c r="K1105" s="42">
        <v>5847563</v>
      </c>
      <c r="L1105" s="77">
        <v>0.49063000000000001</v>
      </c>
      <c r="M1105" s="42">
        <v>125585</v>
      </c>
      <c r="N1105" s="77">
        <v>0</v>
      </c>
      <c r="O1105" s="41">
        <f t="shared" si="856"/>
        <v>2869</v>
      </c>
      <c r="P1105" s="42">
        <v>6149686</v>
      </c>
      <c r="Q1105" s="77">
        <v>0.50002999999999997</v>
      </c>
      <c r="R1105" s="42">
        <v>132259</v>
      </c>
      <c r="S1105" s="77">
        <v>0</v>
      </c>
      <c r="T1105" s="41">
        <f>ROUND((+P1105*Q1105+R1105*S1105)/1000,5)</f>
        <v>3075.0274899999999</v>
      </c>
      <c r="U1105" s="42">
        <f t="shared" si="848"/>
        <v>8813</v>
      </c>
      <c r="V1105" s="43" t="s">
        <v>37</v>
      </c>
      <c r="W1105" s="44">
        <f t="shared" si="849"/>
        <v>8813</v>
      </c>
      <c r="X1105" s="45">
        <f>IF(V1105="yes",W1105/W$1114,0)</f>
        <v>1.4997299448047308E-4</v>
      </c>
      <c r="Y1105" s="44">
        <f t="shared" si="851"/>
        <v>628</v>
      </c>
      <c r="Z1105" s="45">
        <f t="shared" si="852"/>
        <v>6.7053899376441446E-3</v>
      </c>
      <c r="AA1105" s="46">
        <f t="shared" si="853"/>
        <v>5.0665357018532262E-3</v>
      </c>
      <c r="AB1105" s="183">
        <f t="shared" si="855"/>
        <v>0.51</v>
      </c>
      <c r="AC1105" s="36">
        <v>1094</v>
      </c>
      <c r="AD1105" s="47" t="e">
        <f>VLOOKUP(B1105,#REF!,3,FALSE)</f>
        <v>#REF!</v>
      </c>
      <c r="AE1105" s="2" t="e">
        <f t="shared" si="854"/>
        <v>#REF!</v>
      </c>
    </row>
    <row r="1106" spans="1:31" x14ac:dyDescent="0.2">
      <c r="A1106" s="25">
        <v>78</v>
      </c>
      <c r="B1106" s="38" t="s">
        <v>1912</v>
      </c>
      <c r="C1106" s="72" t="s">
        <v>1913</v>
      </c>
      <c r="D1106" s="28">
        <v>200</v>
      </c>
      <c r="E1106" s="69">
        <v>34700</v>
      </c>
      <c r="F1106" s="42">
        <v>1775828</v>
      </c>
      <c r="G1106" s="77">
        <v>10.34784</v>
      </c>
      <c r="H1106" s="42">
        <v>100380</v>
      </c>
      <c r="I1106" s="77">
        <v>1.9924299999999999</v>
      </c>
      <c r="J1106" s="41">
        <f>ROUND((+F1106*G1106+H1106*I1106)/1000,5)</f>
        <v>18575.984130000001</v>
      </c>
      <c r="K1106" s="42">
        <v>2202869</v>
      </c>
      <c r="L1106" s="77">
        <v>8.7286199999999994</v>
      </c>
      <c r="M1106" s="42">
        <v>107479</v>
      </c>
      <c r="N1106" s="77">
        <v>2.9866299999999999</v>
      </c>
      <c r="O1106" s="41">
        <f t="shared" si="856"/>
        <v>19549</v>
      </c>
      <c r="P1106" s="42">
        <v>2299627</v>
      </c>
      <c r="Q1106" s="77">
        <v>9.6493800000000007</v>
      </c>
      <c r="R1106" s="42">
        <v>111830</v>
      </c>
      <c r="S1106" s="77">
        <v>3.0037500000000001</v>
      </c>
      <c r="T1106" s="41">
        <f t="shared" ref="T1106:T1112" si="857">ROUND((+P1106*Q1106+R1106*S1106)/1000,0)</f>
        <v>22526</v>
      </c>
      <c r="U1106" s="42">
        <f t="shared" si="848"/>
        <v>60651</v>
      </c>
      <c r="V1106" s="43" t="s">
        <v>37</v>
      </c>
      <c r="W1106" s="44">
        <f t="shared" si="849"/>
        <v>60651</v>
      </c>
      <c r="X1106" s="45">
        <f t="shared" si="850"/>
        <v>1.0321130248763387E-3</v>
      </c>
      <c r="Y1106" s="44">
        <f t="shared" si="851"/>
        <v>200</v>
      </c>
      <c r="Z1106" s="45">
        <f t="shared" si="852"/>
        <v>2.1354745024344409E-3</v>
      </c>
      <c r="AA1106" s="46">
        <f t="shared" si="853"/>
        <v>1.8596341330449151E-3</v>
      </c>
      <c r="AB1106" s="183">
        <f t="shared" si="855"/>
        <v>0.19</v>
      </c>
      <c r="AC1106" s="36">
        <v>1095</v>
      </c>
      <c r="AD1106" s="47" t="e">
        <f>VLOOKUP(B1106,#REF!,3,FALSE)</f>
        <v>#REF!</v>
      </c>
      <c r="AE1106" s="2" t="e">
        <f t="shared" si="854"/>
        <v>#REF!</v>
      </c>
    </row>
    <row r="1107" spans="1:31" x14ac:dyDescent="0.2">
      <c r="A1107" s="25">
        <v>78</v>
      </c>
      <c r="B1107" s="38" t="s">
        <v>1914</v>
      </c>
      <c r="C1107" s="72" t="s">
        <v>1915</v>
      </c>
      <c r="D1107" s="28">
        <v>267</v>
      </c>
      <c r="E1107" s="69">
        <v>32509</v>
      </c>
      <c r="F1107" s="42">
        <v>1972378</v>
      </c>
      <c r="G1107" s="77">
        <v>11.06545</v>
      </c>
      <c r="H1107" s="42">
        <v>1076</v>
      </c>
      <c r="I1107" s="77">
        <v>2.7881</v>
      </c>
      <c r="J1107" s="41">
        <f t="shared" ref="J1107:J1112" si="858">ROUND((+F1107*G1107+H1107*I1107)/1000,0)</f>
        <v>21828</v>
      </c>
      <c r="K1107" s="42">
        <v>2183916</v>
      </c>
      <c r="L1107" s="77">
        <v>10.467309999999999</v>
      </c>
      <c r="M1107" s="42">
        <v>5420</v>
      </c>
      <c r="N1107" s="77">
        <v>2.9520300000000002</v>
      </c>
      <c r="O1107" s="41">
        <f t="shared" si="856"/>
        <v>22876</v>
      </c>
      <c r="P1107" s="42">
        <v>2196735</v>
      </c>
      <c r="Q1107" s="77">
        <v>10.558199999999999</v>
      </c>
      <c r="R1107" s="42">
        <v>5639</v>
      </c>
      <c r="S1107" s="77">
        <v>2.83738</v>
      </c>
      <c r="T1107" s="41">
        <f t="shared" si="857"/>
        <v>23210</v>
      </c>
      <c r="U1107" s="42">
        <f t="shared" si="848"/>
        <v>67914</v>
      </c>
      <c r="V1107" s="43" t="s">
        <v>37</v>
      </c>
      <c r="W1107" s="44">
        <f t="shared" si="849"/>
        <v>67914</v>
      </c>
      <c r="X1107" s="45">
        <f t="shared" si="850"/>
        <v>1.1557092870925732E-3</v>
      </c>
      <c r="Y1107" s="44">
        <f t="shared" si="851"/>
        <v>267</v>
      </c>
      <c r="Z1107" s="45">
        <f t="shared" si="852"/>
        <v>2.8508584607499785E-3</v>
      </c>
      <c r="AA1107" s="46">
        <f t="shared" si="853"/>
        <v>2.4270711673356274E-3</v>
      </c>
      <c r="AB1107" s="183">
        <f t="shared" si="855"/>
        <v>0.24</v>
      </c>
      <c r="AC1107" s="36">
        <v>1096</v>
      </c>
      <c r="AD1107" s="47" t="e">
        <f>VLOOKUP(B1107,#REF!,3,FALSE)</f>
        <v>#REF!</v>
      </c>
      <c r="AE1107" s="2" t="e">
        <f t="shared" si="854"/>
        <v>#REF!</v>
      </c>
    </row>
    <row r="1108" spans="1:31" x14ac:dyDescent="0.2">
      <c r="A1108" s="25">
        <v>78</v>
      </c>
      <c r="B1108" s="38" t="s">
        <v>1916</v>
      </c>
      <c r="C1108" s="72" t="s">
        <v>1917</v>
      </c>
      <c r="D1108" s="28">
        <v>146</v>
      </c>
      <c r="E1108" s="69">
        <v>34700</v>
      </c>
      <c r="F1108" s="42">
        <v>959671</v>
      </c>
      <c r="G1108" s="77">
        <v>7.60677</v>
      </c>
      <c r="H1108" s="42">
        <v>0</v>
      </c>
      <c r="I1108" s="77">
        <v>0</v>
      </c>
      <c r="J1108" s="41">
        <f t="shared" si="858"/>
        <v>7300</v>
      </c>
      <c r="K1108" s="42">
        <v>1314174</v>
      </c>
      <c r="L1108" s="77">
        <v>7.9898100000000003</v>
      </c>
      <c r="M1108" s="42">
        <v>0</v>
      </c>
      <c r="N1108" s="77">
        <v>0</v>
      </c>
      <c r="O1108" s="41">
        <f t="shared" si="856"/>
        <v>10500</v>
      </c>
      <c r="P1108" s="42">
        <v>1356249</v>
      </c>
      <c r="Q1108" s="77">
        <v>8.0000099999999996</v>
      </c>
      <c r="R1108" s="42">
        <v>0</v>
      </c>
      <c r="S1108" s="77">
        <v>0</v>
      </c>
      <c r="T1108" s="41">
        <f t="shared" si="857"/>
        <v>10850</v>
      </c>
      <c r="U1108" s="42">
        <f t="shared" si="848"/>
        <v>28650</v>
      </c>
      <c r="V1108" s="43" t="s">
        <v>37</v>
      </c>
      <c r="W1108" s="44">
        <f t="shared" si="849"/>
        <v>28650</v>
      </c>
      <c r="X1108" s="45">
        <f t="shared" si="850"/>
        <v>4.8754411572285867E-4</v>
      </c>
      <c r="Y1108" s="44">
        <f t="shared" si="851"/>
        <v>146</v>
      </c>
      <c r="Z1108" s="45">
        <f t="shared" si="852"/>
        <v>1.5588963867771419E-3</v>
      </c>
      <c r="AA1108" s="46">
        <f t="shared" si="853"/>
        <v>1.2910583190135711E-3</v>
      </c>
      <c r="AB1108" s="183">
        <f t="shared" si="855"/>
        <v>0.13</v>
      </c>
      <c r="AC1108" s="36">
        <v>1097</v>
      </c>
      <c r="AD1108" s="47" t="e">
        <f>VLOOKUP(B1108,#REF!,3,FALSE)</f>
        <v>#REF!</v>
      </c>
      <c r="AE1108" s="2" t="e">
        <f t="shared" si="854"/>
        <v>#REF!</v>
      </c>
    </row>
    <row r="1109" spans="1:31" x14ac:dyDescent="0.2">
      <c r="A1109" s="25">
        <v>78</v>
      </c>
      <c r="B1109" s="38" t="s">
        <v>1918</v>
      </c>
      <c r="C1109" s="72" t="s">
        <v>1919</v>
      </c>
      <c r="D1109" s="28">
        <v>600</v>
      </c>
      <c r="E1109" s="69">
        <v>32509</v>
      </c>
      <c r="F1109" s="42">
        <v>6374286</v>
      </c>
      <c r="G1109" s="77">
        <v>8.08765</v>
      </c>
      <c r="H1109" s="42">
        <v>56405</v>
      </c>
      <c r="I1109" s="77">
        <v>2.9961899999999999</v>
      </c>
      <c r="J1109" s="41">
        <f t="shared" si="858"/>
        <v>51722</v>
      </c>
      <c r="K1109" s="42">
        <v>6580018</v>
      </c>
      <c r="L1109" s="77">
        <v>8.08812</v>
      </c>
      <c r="M1109" s="42">
        <v>59782</v>
      </c>
      <c r="N1109" s="77">
        <v>2.9942099999999998</v>
      </c>
      <c r="O1109" s="41">
        <f t="shared" si="856"/>
        <v>53399</v>
      </c>
      <c r="P1109" s="42">
        <v>6718963</v>
      </c>
      <c r="Q1109" s="77">
        <v>8.0883000000000003</v>
      </c>
      <c r="R1109" s="42">
        <v>62202</v>
      </c>
      <c r="S1109" s="77">
        <v>2.9902600000000001</v>
      </c>
      <c r="T1109" s="41">
        <f t="shared" si="857"/>
        <v>54531</v>
      </c>
      <c r="U1109" s="42">
        <f t="shared" si="848"/>
        <v>159652</v>
      </c>
      <c r="V1109" s="43" t="s">
        <v>37</v>
      </c>
      <c r="W1109" s="44">
        <f t="shared" si="849"/>
        <v>159652</v>
      </c>
      <c r="X1109" s="45">
        <f t="shared" si="850"/>
        <v>2.7168374577098021E-3</v>
      </c>
      <c r="Y1109" s="44">
        <f t="shared" si="851"/>
        <v>600</v>
      </c>
      <c r="Z1109" s="45">
        <f t="shared" si="852"/>
        <v>6.4064235073033231E-3</v>
      </c>
      <c r="AA1109" s="46">
        <f t="shared" si="853"/>
        <v>5.4840269949049426E-3</v>
      </c>
      <c r="AB1109" s="183">
        <f t="shared" si="855"/>
        <v>0.55000000000000004</v>
      </c>
      <c r="AC1109" s="36">
        <v>1098</v>
      </c>
      <c r="AD1109" s="47" t="e">
        <f>VLOOKUP(B1109,#REF!,3,FALSE)</f>
        <v>#REF!</v>
      </c>
      <c r="AE1109" s="2" t="e">
        <f t="shared" si="854"/>
        <v>#REF!</v>
      </c>
    </row>
    <row r="1110" spans="1:31" x14ac:dyDescent="0.2">
      <c r="A1110" s="25">
        <v>78</v>
      </c>
      <c r="B1110" s="38" t="s">
        <v>1920</v>
      </c>
      <c r="C1110" s="72" t="s">
        <v>1921</v>
      </c>
      <c r="D1110" s="28">
        <v>1032</v>
      </c>
      <c r="E1110" s="69">
        <v>34700</v>
      </c>
      <c r="F1110" s="42">
        <v>11572505</v>
      </c>
      <c r="G1110" s="77">
        <v>9.9681099999999994</v>
      </c>
      <c r="H1110" s="42">
        <v>12612</v>
      </c>
      <c r="I1110" s="77">
        <v>2.8544200000000002</v>
      </c>
      <c r="J1110" s="41">
        <f t="shared" si="858"/>
        <v>115392</v>
      </c>
      <c r="K1110" s="42">
        <v>12217705</v>
      </c>
      <c r="L1110" s="77">
        <v>9.8240999999999996</v>
      </c>
      <c r="M1110" s="42">
        <v>13366</v>
      </c>
      <c r="N1110" s="77">
        <v>2.9178500000000001</v>
      </c>
      <c r="O1110" s="41">
        <f t="shared" si="856"/>
        <v>120067</v>
      </c>
      <c r="P1110" s="42">
        <v>13549695</v>
      </c>
      <c r="Q1110" s="77">
        <v>9.9094499999999996</v>
      </c>
      <c r="R1110" s="42">
        <v>13908</v>
      </c>
      <c r="S1110" s="77">
        <v>2.8041399999999999</v>
      </c>
      <c r="T1110" s="41">
        <f t="shared" si="857"/>
        <v>134309</v>
      </c>
      <c r="U1110" s="42">
        <f t="shared" si="848"/>
        <v>369768</v>
      </c>
      <c r="V1110" s="43" t="s">
        <v>37</v>
      </c>
      <c r="W1110" s="44">
        <f t="shared" si="849"/>
        <v>369768</v>
      </c>
      <c r="X1110" s="45">
        <f t="shared" si="850"/>
        <v>6.292433248956719E-3</v>
      </c>
      <c r="Y1110" s="44">
        <f t="shared" si="851"/>
        <v>1032</v>
      </c>
      <c r="Z1110" s="45">
        <f t="shared" si="852"/>
        <v>1.1019048432561716E-2</v>
      </c>
      <c r="AA1110" s="46">
        <f t="shared" si="853"/>
        <v>9.8373946366604667E-3</v>
      </c>
      <c r="AB1110" s="183">
        <f t="shared" si="855"/>
        <v>0.98</v>
      </c>
      <c r="AC1110" s="36">
        <v>1099</v>
      </c>
      <c r="AD1110" s="47" t="e">
        <f>VLOOKUP(B1110,#REF!,3,FALSE)</f>
        <v>#REF!</v>
      </c>
      <c r="AE1110" s="2" t="e">
        <f t="shared" si="854"/>
        <v>#REF!</v>
      </c>
    </row>
    <row r="1111" spans="1:31" x14ac:dyDescent="0.2">
      <c r="A1111" s="25">
        <v>78</v>
      </c>
      <c r="B1111" s="38" t="s">
        <v>1922</v>
      </c>
      <c r="C1111" s="72" t="s">
        <v>1923</v>
      </c>
      <c r="D1111" s="28">
        <v>954</v>
      </c>
      <c r="E1111" s="69">
        <v>34700</v>
      </c>
      <c r="F1111" s="42">
        <v>5865393</v>
      </c>
      <c r="G1111" s="77">
        <v>7.8954700000000004</v>
      </c>
      <c r="H1111" s="42">
        <v>103379</v>
      </c>
      <c r="I1111" s="77">
        <v>2.9019400000000002</v>
      </c>
      <c r="J1111" s="41">
        <f t="shared" si="858"/>
        <v>46610</v>
      </c>
      <c r="K1111" s="42">
        <v>5963953</v>
      </c>
      <c r="L1111" s="77">
        <v>7.8404400000000001</v>
      </c>
      <c r="M1111" s="42">
        <v>109570</v>
      </c>
      <c r="N1111" s="77">
        <v>2.7379799999999999</v>
      </c>
      <c r="O1111" s="41">
        <f t="shared" si="856"/>
        <v>47060</v>
      </c>
      <c r="P1111" s="42">
        <v>6669251</v>
      </c>
      <c r="Q1111" s="77">
        <v>7.7609899999999996</v>
      </c>
      <c r="R1111" s="42">
        <v>114007</v>
      </c>
      <c r="S1111" s="77">
        <v>2.6314199999999999</v>
      </c>
      <c r="T1111" s="41">
        <f t="shared" si="857"/>
        <v>52060</v>
      </c>
      <c r="U1111" s="42">
        <f t="shared" si="848"/>
        <v>145730</v>
      </c>
      <c r="V1111" s="43" t="s">
        <v>37</v>
      </c>
      <c r="W1111" s="44">
        <f>IF(V1111="yes",U1111,"")</f>
        <v>145730</v>
      </c>
      <c r="X1111" s="45">
        <f t="shared" si="850"/>
        <v>2.4799233502370748E-3</v>
      </c>
      <c r="Y1111" s="44">
        <f t="shared" si="851"/>
        <v>954</v>
      </c>
      <c r="Z1111" s="45">
        <f t="shared" si="852"/>
        <v>1.0186213376612283E-2</v>
      </c>
      <c r="AA1111" s="46">
        <f t="shared" si="853"/>
        <v>8.2596408700184813E-3</v>
      </c>
      <c r="AB1111" s="183">
        <f t="shared" si="855"/>
        <v>0.83</v>
      </c>
      <c r="AC1111" s="36">
        <v>1100</v>
      </c>
      <c r="AD1111" s="47" t="e">
        <f>VLOOKUP(B1111,#REF!,3,FALSE)</f>
        <v>#REF!</v>
      </c>
      <c r="AE1111" s="2" t="e">
        <f t="shared" si="854"/>
        <v>#REF!</v>
      </c>
    </row>
    <row r="1112" spans="1:31" x14ac:dyDescent="0.2">
      <c r="A1112" s="25">
        <v>78</v>
      </c>
      <c r="B1112" s="38" t="s">
        <v>1924</v>
      </c>
      <c r="C1112" s="73" t="s">
        <v>1925</v>
      </c>
      <c r="D1112" s="28">
        <v>11</v>
      </c>
      <c r="E1112" s="69"/>
      <c r="F1112" s="42">
        <v>0</v>
      </c>
      <c r="G1112" s="77">
        <v>9.4093300000000006</v>
      </c>
      <c r="H1112" s="42">
        <v>0</v>
      </c>
      <c r="I1112" s="77">
        <v>3.0037500000000001</v>
      </c>
      <c r="J1112" s="41">
        <f t="shared" si="858"/>
        <v>0</v>
      </c>
      <c r="K1112" s="42">
        <v>0</v>
      </c>
      <c r="L1112" s="77">
        <v>9.2745999999999995</v>
      </c>
      <c r="M1112" s="42">
        <v>0</v>
      </c>
      <c r="N1112" s="77">
        <v>3.0037500000000001</v>
      </c>
      <c r="O1112" s="41">
        <f t="shared" si="856"/>
        <v>0</v>
      </c>
      <c r="P1112" s="42">
        <v>0</v>
      </c>
      <c r="Q1112" s="77">
        <v>9.3468800000000005</v>
      </c>
      <c r="R1112" s="42">
        <v>0</v>
      </c>
      <c r="S1112" s="77">
        <v>3.0037500000000001</v>
      </c>
      <c r="T1112" s="41">
        <f t="shared" si="857"/>
        <v>0</v>
      </c>
      <c r="U1112" s="42">
        <f t="shared" si="848"/>
        <v>0</v>
      </c>
      <c r="V1112" s="43" t="s">
        <v>154</v>
      </c>
      <c r="W1112" s="44" t="str">
        <f t="shared" si="849"/>
        <v/>
      </c>
      <c r="X1112" s="45">
        <f>IF(V1112="yes",W1112/W$1114,0)</f>
        <v>0</v>
      </c>
      <c r="Y1112" s="44" t="str">
        <f t="shared" si="851"/>
        <v/>
      </c>
      <c r="Z1112" s="45">
        <f t="shared" si="852"/>
        <v>0</v>
      </c>
      <c r="AA1112" s="46">
        <f t="shared" si="853"/>
        <v>0</v>
      </c>
      <c r="AB1112" s="183">
        <f t="shared" si="855"/>
        <v>0</v>
      </c>
      <c r="AC1112" s="36">
        <v>1101</v>
      </c>
      <c r="AD1112" s="47" t="e">
        <f>VLOOKUP(B1112,#REF!,3,FALSE)</f>
        <v>#REF!</v>
      </c>
      <c r="AE1112" s="2" t="e">
        <f t="shared" si="854"/>
        <v>#REF!</v>
      </c>
    </row>
    <row r="1113" spans="1:31" x14ac:dyDescent="0.2">
      <c r="A1113" s="25">
        <v>78</v>
      </c>
      <c r="B1113" s="38" t="s">
        <v>1926</v>
      </c>
      <c r="C1113" s="39" t="s">
        <v>51</v>
      </c>
      <c r="D1113" s="28">
        <v>17601</v>
      </c>
      <c r="E1113" s="69">
        <v>34790</v>
      </c>
      <c r="F1113" s="30"/>
      <c r="G1113" s="77"/>
      <c r="H1113" s="42"/>
      <c r="I1113" s="77"/>
      <c r="J1113" s="42">
        <v>7188279</v>
      </c>
      <c r="K1113" s="42"/>
      <c r="L1113" s="77"/>
      <c r="M1113" s="42"/>
      <c r="N1113" s="77"/>
      <c r="O1113" s="42">
        <v>7717735</v>
      </c>
      <c r="P1113" s="42"/>
      <c r="Q1113" s="77"/>
      <c r="R1113" s="42"/>
      <c r="S1113" s="77"/>
      <c r="T1113" s="42">
        <v>8270202</v>
      </c>
      <c r="U1113" s="42">
        <f t="shared" si="848"/>
        <v>23176216</v>
      </c>
      <c r="V1113" s="43" t="s">
        <v>37</v>
      </c>
      <c r="W1113" s="44">
        <f>IF(V1113="yes",U1113,"")</f>
        <v>23176216</v>
      </c>
      <c r="X1113" s="45">
        <f t="shared" si="850"/>
        <v>0.3943953834388122</v>
      </c>
      <c r="Y1113" s="44">
        <f t="shared" si="851"/>
        <v>17601</v>
      </c>
      <c r="Z1113" s="45">
        <f t="shared" si="852"/>
        <v>0.18793243358674297</v>
      </c>
      <c r="AA1113" s="46">
        <f t="shared" si="853"/>
        <v>0.23954817104976028</v>
      </c>
      <c r="AB1113" s="183">
        <f t="shared" si="855"/>
        <v>23.95</v>
      </c>
      <c r="AC1113" s="36">
        <v>1102</v>
      </c>
      <c r="AD1113" s="47" t="e">
        <f>VLOOKUP(B1113,#REF!,3,FALSE)</f>
        <v>#REF!</v>
      </c>
      <c r="AE1113" s="2" t="e">
        <f t="shared" si="854"/>
        <v>#REF!</v>
      </c>
    </row>
    <row r="1114" spans="1:31" x14ac:dyDescent="0.2">
      <c r="A1114" s="25">
        <v>78</v>
      </c>
      <c r="B1114" s="51" t="s">
        <v>1927</v>
      </c>
      <c r="C1114" s="52" t="s">
        <v>1928</v>
      </c>
      <c r="D1114" s="53">
        <f>SUBTOTAL(9,D1098:D1113)</f>
        <v>93667</v>
      </c>
      <c r="E1114" s="69"/>
      <c r="F1114" s="55"/>
      <c r="G1114" s="56"/>
      <c r="H1114" s="55"/>
      <c r="I1114" s="56"/>
      <c r="J1114" s="57">
        <f>SUBTOTAL(9,J1098:J1113)</f>
        <v>18212967.336400002</v>
      </c>
      <c r="K1114" s="58"/>
      <c r="L1114" s="59"/>
      <c r="M1114" s="58"/>
      <c r="N1114" s="59"/>
      <c r="O1114" s="57">
        <f>SUBTOTAL(9,O1098:O1113)</f>
        <v>19662567.440409999</v>
      </c>
      <c r="P1114" s="57"/>
      <c r="Q1114" s="60"/>
      <c r="R1114" s="57"/>
      <c r="S1114" s="60"/>
      <c r="T1114" s="57">
        <f>SUBTOTAL(9,T1098:T1113)</f>
        <v>20888377.307870001</v>
      </c>
      <c r="U1114" s="57">
        <f>SUBTOTAL(9,U1098:U1113)</f>
        <v>58763913</v>
      </c>
      <c r="V1114" s="43"/>
      <c r="W1114" s="61">
        <f t="shared" ref="W1114:AB1114" si="859">SUBTOTAL(9,W1098:W1113)</f>
        <v>58763913</v>
      </c>
      <c r="X1114" s="62">
        <f>SUBTOTAL(9,X1098:X1113)</f>
        <v>0.99999999999999989</v>
      </c>
      <c r="Y1114" s="61">
        <f t="shared" si="859"/>
        <v>93656</v>
      </c>
      <c r="Z1114" s="62">
        <f t="shared" si="859"/>
        <v>1</v>
      </c>
      <c r="AA1114" s="63">
        <f t="shared" si="859"/>
        <v>1</v>
      </c>
      <c r="AB1114" s="64">
        <f t="shared" si="859"/>
        <v>99.999999999999986</v>
      </c>
      <c r="AC1114" s="36">
        <v>1103</v>
      </c>
      <c r="AD1114" s="47" t="e">
        <f>VLOOKUP(B1114,#REF!,3,FALSE)</f>
        <v>#REF!</v>
      </c>
      <c r="AE1114" s="2" t="e">
        <f t="shared" si="854"/>
        <v>#REF!</v>
      </c>
    </row>
    <row r="1115" spans="1:31" ht="13.5" thickBot="1" x14ac:dyDescent="0.25">
      <c r="A1115" s="25">
        <v>78</v>
      </c>
      <c r="B1115" s="51"/>
      <c r="C1115" s="52"/>
      <c r="D1115" s="53" t="s">
        <v>54</v>
      </c>
      <c r="E1115" s="54">
        <f>COUNTIF(E1098:E1113,"&gt;0.0")</f>
        <v>15</v>
      </c>
      <c r="F1115" s="55"/>
      <c r="G1115" s="56"/>
      <c r="H1115" s="55"/>
      <c r="I1115" s="56"/>
      <c r="J1115" s="57"/>
      <c r="K1115" s="58"/>
      <c r="L1115" s="59"/>
      <c r="M1115" s="58"/>
      <c r="N1115" s="59"/>
      <c r="O1115" s="57"/>
      <c r="P1115" s="57"/>
      <c r="Q1115" s="60"/>
      <c r="R1115" s="57"/>
      <c r="S1115" s="60"/>
      <c r="T1115" s="57"/>
      <c r="U1115" s="42"/>
      <c r="V1115" s="43"/>
      <c r="W1115" s="44"/>
      <c r="X1115" s="45"/>
      <c r="Y1115" s="44"/>
      <c r="Z1115" s="45"/>
      <c r="AA1115" s="46"/>
      <c r="AB1115" s="183"/>
      <c r="AC1115" s="36">
        <v>1104</v>
      </c>
      <c r="AD1115" s="47"/>
    </row>
    <row r="1116" spans="1:31" ht="15.75" thickBot="1" x14ac:dyDescent="0.3">
      <c r="A1116" s="25">
        <v>79</v>
      </c>
      <c r="B1116" s="78" t="s">
        <v>1929</v>
      </c>
      <c r="C1116" s="72"/>
      <c r="D1116" s="28"/>
      <c r="E1116" s="69"/>
      <c r="F1116" s="42"/>
      <c r="G1116" s="92"/>
      <c r="H1116" s="42"/>
      <c r="I1116" s="92"/>
      <c r="J1116" s="42"/>
      <c r="K1116" s="42"/>
      <c r="L1116" s="92"/>
      <c r="M1116" s="42"/>
      <c r="N1116" s="92"/>
      <c r="O1116" s="42"/>
      <c r="P1116" s="42"/>
      <c r="Q1116" s="92"/>
      <c r="R1116" s="42"/>
      <c r="S1116" s="92"/>
      <c r="T1116" s="42"/>
      <c r="U1116" s="42"/>
      <c r="V1116" s="43"/>
      <c r="W1116" s="33"/>
      <c r="X1116" s="34"/>
      <c r="Y1116" s="33"/>
      <c r="Z1116" s="34"/>
      <c r="AA1116" s="35"/>
      <c r="AB1116" s="184">
        <v>100</v>
      </c>
      <c r="AC1116" s="36">
        <v>1105</v>
      </c>
      <c r="AD1116" s="47"/>
    </row>
    <row r="1117" spans="1:31" x14ac:dyDescent="0.2">
      <c r="A1117" s="25">
        <v>79</v>
      </c>
      <c r="B1117" s="38" t="s">
        <v>1930</v>
      </c>
      <c r="C1117" s="72" t="s">
        <v>1931</v>
      </c>
      <c r="D1117" s="28">
        <v>9564</v>
      </c>
      <c r="E1117" s="69">
        <v>39264</v>
      </c>
      <c r="F1117" s="42">
        <v>118019380</v>
      </c>
      <c r="G1117" s="77">
        <v>12.605409999999999</v>
      </c>
      <c r="H1117" s="42">
        <v>190410</v>
      </c>
      <c r="I1117" s="77">
        <v>3.0037500000000001</v>
      </c>
      <c r="J1117" s="41">
        <f t="shared" ref="J1117:J1126" si="860">ROUND((+F1117*G1117+H1117*I1117)/1000,0)</f>
        <v>1488255</v>
      </c>
      <c r="K1117" s="42">
        <v>122606402</v>
      </c>
      <c r="L1117" s="77">
        <v>12.18979</v>
      </c>
      <c r="M1117" s="42">
        <v>190646</v>
      </c>
      <c r="N1117" s="77">
        <v>3.0037500000000001</v>
      </c>
      <c r="O1117" s="41">
        <f t="shared" ref="O1117:O1126" si="861">ROUND((+K1117*L1117+M1117*N1117)/1000,0)</f>
        <v>1495119</v>
      </c>
      <c r="P1117" s="42">
        <v>131902151</v>
      </c>
      <c r="Q1117" s="77">
        <v>11.80866</v>
      </c>
      <c r="R1117" s="42">
        <v>199438</v>
      </c>
      <c r="S1117" s="77">
        <v>3.0037500000000001</v>
      </c>
      <c r="T1117" s="41">
        <f t="shared" ref="T1117:T1126" si="862">ROUND((+P1117*Q1117+R1117*S1117)/1000,0)</f>
        <v>1558187</v>
      </c>
      <c r="U1117" s="42">
        <f t="shared" ref="U1117:U1127" si="863">ROUND(+T1117+O1117+J1117,0)</f>
        <v>4541561</v>
      </c>
      <c r="V1117" s="43" t="s">
        <v>37</v>
      </c>
      <c r="W1117" s="44">
        <f t="shared" ref="W1117:W1127" si="864">IF(V1117="yes",U1117,"")</f>
        <v>4541561</v>
      </c>
      <c r="X1117" s="45">
        <f t="shared" ref="X1117:X1127" si="865">IF(V1117="yes",W1117/W$1128,0)</f>
        <v>0.30601067232838886</v>
      </c>
      <c r="Y1117" s="44">
        <f t="shared" ref="Y1117:Y1127" si="866">IF(V1117="yes",D1117,"")</f>
        <v>9564</v>
      </c>
      <c r="Z1117" s="45">
        <f t="shared" ref="Z1117:Z1127" si="867">IF(V1117="yes",Y1117/Y$1128,0)</f>
        <v>0.51248526417318618</v>
      </c>
      <c r="AA1117" s="46">
        <f t="shared" ref="AA1117:AA1127" si="868">(X1117*0.25+Z1117*0.75)</f>
        <v>0.46086661621198682</v>
      </c>
      <c r="AB1117" s="183">
        <f>ROUND(+AA1117*$AB$1116,3)</f>
        <v>46.087000000000003</v>
      </c>
      <c r="AC1117" s="36">
        <v>1106</v>
      </c>
      <c r="AD1117" s="47" t="e">
        <f>VLOOKUP(B1117,#REF!,3,FALSE)</f>
        <v>#REF!</v>
      </c>
      <c r="AE1117" s="2" t="e">
        <f t="shared" ref="AE1117:AE1128" si="869">EXACT(D1117,AD1117)</f>
        <v>#REF!</v>
      </c>
    </row>
    <row r="1118" spans="1:31" x14ac:dyDescent="0.2">
      <c r="A1118" s="25">
        <v>79</v>
      </c>
      <c r="B1118" s="38" t="s">
        <v>1932</v>
      </c>
      <c r="C1118" s="72" t="s">
        <v>1933</v>
      </c>
      <c r="D1118" s="28">
        <v>1502</v>
      </c>
      <c r="E1118" s="69">
        <v>39264</v>
      </c>
      <c r="F1118" s="42">
        <v>14214974</v>
      </c>
      <c r="G1118" s="77">
        <v>11.442880000000001</v>
      </c>
      <c r="H1118" s="42">
        <v>198256</v>
      </c>
      <c r="I1118" s="77">
        <v>3.0037500000000001</v>
      </c>
      <c r="J1118" s="41">
        <f t="shared" si="860"/>
        <v>163256</v>
      </c>
      <c r="K1118" s="42">
        <v>15394707</v>
      </c>
      <c r="L1118" s="77">
        <v>11.051080000000001</v>
      </c>
      <c r="M1118" s="42">
        <v>227980</v>
      </c>
      <c r="N1118" s="77">
        <v>3.0037500000000001</v>
      </c>
      <c r="O1118" s="41">
        <f t="shared" si="861"/>
        <v>170813</v>
      </c>
      <c r="P1118" s="42">
        <v>16467189</v>
      </c>
      <c r="Q1118" s="77">
        <v>11.08132</v>
      </c>
      <c r="R1118" s="42">
        <v>299289</v>
      </c>
      <c r="S1118" s="77">
        <v>3.0037500000000001</v>
      </c>
      <c r="T1118" s="41">
        <f t="shared" si="862"/>
        <v>183377</v>
      </c>
      <c r="U1118" s="42">
        <f t="shared" si="863"/>
        <v>517446</v>
      </c>
      <c r="V1118" s="43" t="s">
        <v>37</v>
      </c>
      <c r="W1118" s="44">
        <f t="shared" si="864"/>
        <v>517446</v>
      </c>
      <c r="X1118" s="45">
        <f t="shared" si="865"/>
        <v>3.4865544766135591E-2</v>
      </c>
      <c r="Y1118" s="44">
        <f t="shared" si="866"/>
        <v>1502</v>
      </c>
      <c r="Z1118" s="45">
        <f t="shared" si="867"/>
        <v>8.0484406815989715E-2</v>
      </c>
      <c r="AA1118" s="46">
        <f t="shared" si="868"/>
        <v>6.9079691303526175E-2</v>
      </c>
      <c r="AB1118" s="183">
        <f t="shared" ref="AB1118:AB1127" si="870">ROUND(+AA1118*$AB$1116,3)</f>
        <v>6.9080000000000004</v>
      </c>
      <c r="AC1118" s="36">
        <v>1107</v>
      </c>
      <c r="AD1118" s="47" t="e">
        <f>VLOOKUP(B1118,#REF!,3,FALSE)</f>
        <v>#REF!</v>
      </c>
      <c r="AE1118" s="2" t="e">
        <f t="shared" si="869"/>
        <v>#REF!</v>
      </c>
    </row>
    <row r="1119" spans="1:31" x14ac:dyDescent="0.2">
      <c r="A1119" s="25">
        <v>79</v>
      </c>
      <c r="B1119" s="38" t="s">
        <v>1934</v>
      </c>
      <c r="C1119" s="72" t="s">
        <v>1935</v>
      </c>
      <c r="D1119" s="28">
        <v>1442</v>
      </c>
      <c r="E1119" s="69">
        <v>39264</v>
      </c>
      <c r="F1119" s="42">
        <v>21666104</v>
      </c>
      <c r="G1119" s="77">
        <v>6.72248</v>
      </c>
      <c r="H1119" s="42">
        <v>582695</v>
      </c>
      <c r="I1119" s="77">
        <v>0</v>
      </c>
      <c r="J1119" s="41">
        <f t="shared" si="860"/>
        <v>145650</v>
      </c>
      <c r="K1119" s="42">
        <v>23228573</v>
      </c>
      <c r="L1119" s="77">
        <v>6.9798499999999999</v>
      </c>
      <c r="M1119" s="42">
        <v>602461</v>
      </c>
      <c r="N1119" s="77">
        <v>0</v>
      </c>
      <c r="O1119" s="41">
        <f t="shared" si="861"/>
        <v>162132</v>
      </c>
      <c r="P1119" s="42">
        <v>23893846</v>
      </c>
      <c r="Q1119" s="77">
        <v>7.46434</v>
      </c>
      <c r="R1119" s="42">
        <v>659889</v>
      </c>
      <c r="S1119" s="77">
        <v>0</v>
      </c>
      <c r="T1119" s="41">
        <f t="shared" si="862"/>
        <v>178352</v>
      </c>
      <c r="U1119" s="42">
        <f t="shared" si="863"/>
        <v>486134</v>
      </c>
      <c r="V1119" s="43" t="s">
        <v>37</v>
      </c>
      <c r="W1119" s="44">
        <f t="shared" si="864"/>
        <v>486134</v>
      </c>
      <c r="X1119" s="45">
        <f t="shared" si="865"/>
        <v>3.2755740191905164E-2</v>
      </c>
      <c r="Y1119" s="44">
        <f t="shared" si="866"/>
        <v>1442</v>
      </c>
      <c r="Z1119" s="45">
        <f t="shared" si="867"/>
        <v>7.7269317329332329E-2</v>
      </c>
      <c r="AA1119" s="46">
        <f t="shared" si="868"/>
        <v>6.6140923044975541E-2</v>
      </c>
      <c r="AB1119" s="183">
        <f t="shared" si="870"/>
        <v>6.6139999999999999</v>
      </c>
      <c r="AC1119" s="36">
        <v>1108</v>
      </c>
      <c r="AD1119" s="47" t="e">
        <f>VLOOKUP(B1119,#REF!,3,FALSE)</f>
        <v>#REF!</v>
      </c>
      <c r="AE1119" s="2" t="e">
        <f t="shared" si="869"/>
        <v>#REF!</v>
      </c>
    </row>
    <row r="1120" spans="1:31" x14ac:dyDescent="0.2">
      <c r="A1120" s="25">
        <v>79</v>
      </c>
      <c r="B1120" s="38" t="s">
        <v>1936</v>
      </c>
      <c r="C1120" s="73" t="s">
        <v>1181</v>
      </c>
      <c r="D1120" s="49">
        <v>89</v>
      </c>
      <c r="E1120" s="69">
        <v>39264</v>
      </c>
      <c r="F1120" s="42">
        <v>0</v>
      </c>
      <c r="G1120" s="77">
        <v>9.8953299999999995</v>
      </c>
      <c r="H1120" s="42">
        <v>0</v>
      </c>
      <c r="I1120" s="77">
        <v>2.4636200000000001</v>
      </c>
      <c r="J1120" s="41">
        <f t="shared" si="860"/>
        <v>0</v>
      </c>
      <c r="K1120" s="42">
        <v>0</v>
      </c>
      <c r="L1120" s="77">
        <v>10.08555</v>
      </c>
      <c r="M1120" s="42">
        <v>0</v>
      </c>
      <c r="N1120" s="77">
        <v>0</v>
      </c>
      <c r="O1120" s="41">
        <f t="shared" si="861"/>
        <v>0</v>
      </c>
      <c r="P1120" s="42">
        <v>0</v>
      </c>
      <c r="Q1120" s="77">
        <v>9.7069799999999997</v>
      </c>
      <c r="R1120" s="42">
        <v>0</v>
      </c>
      <c r="S1120" s="77">
        <v>2.9234100000000001</v>
      </c>
      <c r="T1120" s="41">
        <f t="shared" si="862"/>
        <v>0</v>
      </c>
      <c r="U1120" s="42">
        <f t="shared" si="863"/>
        <v>0</v>
      </c>
      <c r="V1120" s="43" t="s">
        <v>37</v>
      </c>
      <c r="W1120" s="44">
        <f t="shared" si="864"/>
        <v>0</v>
      </c>
      <c r="X1120" s="45">
        <f t="shared" si="865"/>
        <v>0</v>
      </c>
      <c r="Y1120" s="44">
        <f t="shared" si="866"/>
        <v>89</v>
      </c>
      <c r="Z1120" s="45">
        <f t="shared" si="867"/>
        <v>4.769049405208445E-3</v>
      </c>
      <c r="AA1120" s="46">
        <f t="shared" si="868"/>
        <v>3.5767870539063339E-3</v>
      </c>
      <c r="AB1120" s="183">
        <f t="shared" si="870"/>
        <v>0.35799999999999998</v>
      </c>
      <c r="AC1120" s="36">
        <v>1109</v>
      </c>
      <c r="AD1120" s="47" t="e">
        <f>VLOOKUP(B1120,#REF!,3,FALSE)</f>
        <v>#REF!</v>
      </c>
      <c r="AE1120" s="2" t="e">
        <f t="shared" si="869"/>
        <v>#REF!</v>
      </c>
    </row>
    <row r="1121" spans="1:31" x14ac:dyDescent="0.2">
      <c r="A1121" s="25">
        <v>79</v>
      </c>
      <c r="B1121" s="38" t="s">
        <v>1937</v>
      </c>
      <c r="C1121" s="73" t="s">
        <v>1548</v>
      </c>
      <c r="D1121" s="28">
        <v>17</v>
      </c>
      <c r="E1121" s="69">
        <v>39264</v>
      </c>
      <c r="F1121" s="42">
        <v>0</v>
      </c>
      <c r="G1121" s="77">
        <v>8.0423899999999993</v>
      </c>
      <c r="H1121" s="42">
        <v>0</v>
      </c>
      <c r="I1121" s="77">
        <v>2.5536500000000002</v>
      </c>
      <c r="J1121" s="41">
        <f t="shared" si="860"/>
        <v>0</v>
      </c>
      <c r="K1121" s="42">
        <v>0</v>
      </c>
      <c r="L1121" s="77">
        <v>6.9176599999999997</v>
      </c>
      <c r="M1121" s="42">
        <v>0</v>
      </c>
      <c r="N1121" s="77">
        <v>2.00773</v>
      </c>
      <c r="O1121" s="41">
        <f t="shared" si="861"/>
        <v>0</v>
      </c>
      <c r="P1121" s="42">
        <v>0</v>
      </c>
      <c r="Q1121" s="77">
        <v>7.8262900000000002</v>
      </c>
      <c r="R1121" s="42">
        <v>0</v>
      </c>
      <c r="S1121" s="77">
        <v>0</v>
      </c>
      <c r="T1121" s="41">
        <f t="shared" si="862"/>
        <v>0</v>
      </c>
      <c r="U1121" s="42">
        <f t="shared" si="863"/>
        <v>0</v>
      </c>
      <c r="V1121" s="43" t="s">
        <v>37</v>
      </c>
      <c r="W1121" s="44">
        <f t="shared" si="864"/>
        <v>0</v>
      </c>
      <c r="X1121" s="45">
        <f t="shared" si="865"/>
        <v>0</v>
      </c>
      <c r="Y1121" s="44">
        <f t="shared" si="866"/>
        <v>17</v>
      </c>
      <c r="Z1121" s="45">
        <f t="shared" si="867"/>
        <v>9.1094202121959063E-4</v>
      </c>
      <c r="AA1121" s="46">
        <f t="shared" si="868"/>
        <v>6.8320651591469292E-4</v>
      </c>
      <c r="AB1121" s="183">
        <f t="shared" si="870"/>
        <v>6.8000000000000005E-2</v>
      </c>
      <c r="AC1121" s="36">
        <v>1110</v>
      </c>
      <c r="AD1121" s="47" t="e">
        <f>VLOOKUP(B1121,#REF!,3,FALSE)</f>
        <v>#REF!</v>
      </c>
      <c r="AE1121" s="2" t="e">
        <f t="shared" si="869"/>
        <v>#REF!</v>
      </c>
    </row>
    <row r="1122" spans="1:31" x14ac:dyDescent="0.2">
      <c r="A1122" s="25">
        <v>79</v>
      </c>
      <c r="B1122" s="38" t="s">
        <v>1938</v>
      </c>
      <c r="C1122" s="72" t="s">
        <v>1939</v>
      </c>
      <c r="D1122" s="49">
        <v>249</v>
      </c>
      <c r="E1122" s="69">
        <v>39264</v>
      </c>
      <c r="F1122" s="42">
        <v>2029331</v>
      </c>
      <c r="G1122" s="77">
        <v>7.9326699999999999</v>
      </c>
      <c r="H1122" s="42">
        <v>52504</v>
      </c>
      <c r="I1122" s="77">
        <v>3.0037500000000001</v>
      </c>
      <c r="J1122" s="41">
        <f t="shared" si="860"/>
        <v>16256</v>
      </c>
      <c r="K1122" s="42">
        <v>2123871</v>
      </c>
      <c r="L1122" s="77">
        <v>8.0852400000000006</v>
      </c>
      <c r="M1122" s="42">
        <v>54823</v>
      </c>
      <c r="N1122" s="77">
        <v>2.9914499999999999</v>
      </c>
      <c r="O1122" s="41">
        <f t="shared" si="861"/>
        <v>17336</v>
      </c>
      <c r="P1122" s="42">
        <v>1447555</v>
      </c>
      <c r="Q1122" s="77">
        <v>10.338150000000001</v>
      </c>
      <c r="R1122" s="42">
        <v>75835</v>
      </c>
      <c r="S1122" s="77">
        <v>3.0037500000000001</v>
      </c>
      <c r="T1122" s="41">
        <f t="shared" si="862"/>
        <v>15193</v>
      </c>
      <c r="U1122" s="42">
        <f t="shared" si="863"/>
        <v>48785</v>
      </c>
      <c r="V1122" s="43" t="s">
        <v>37</v>
      </c>
      <c r="W1122" s="44">
        <f t="shared" si="864"/>
        <v>48785</v>
      </c>
      <c r="X1122" s="45">
        <f t="shared" si="865"/>
        <v>3.2871364382291578E-3</v>
      </c>
      <c r="Y1122" s="44">
        <f t="shared" si="866"/>
        <v>249</v>
      </c>
      <c r="Z1122" s="45">
        <f t="shared" si="867"/>
        <v>1.334262136962812E-2</v>
      </c>
      <c r="AA1122" s="46">
        <f t="shared" si="868"/>
        <v>1.082875013677838E-2</v>
      </c>
      <c r="AB1122" s="183">
        <f t="shared" si="870"/>
        <v>1.083</v>
      </c>
      <c r="AC1122" s="36">
        <v>1111</v>
      </c>
      <c r="AD1122" s="47" t="e">
        <f>VLOOKUP(B1122,#REF!,3,FALSE)</f>
        <v>#REF!</v>
      </c>
      <c r="AE1122" s="2" t="e">
        <f t="shared" si="869"/>
        <v>#REF!</v>
      </c>
    </row>
    <row r="1123" spans="1:31" x14ac:dyDescent="0.2">
      <c r="A1123" s="25">
        <v>79</v>
      </c>
      <c r="B1123" s="38" t="s">
        <v>1940</v>
      </c>
      <c r="C1123" s="72" t="s">
        <v>1941</v>
      </c>
      <c r="D1123" s="28">
        <v>63</v>
      </c>
      <c r="E1123" s="69">
        <v>39264</v>
      </c>
      <c r="F1123" s="42">
        <v>820442</v>
      </c>
      <c r="G1123" s="77">
        <v>9.1640499999999996</v>
      </c>
      <c r="H1123" s="42">
        <v>149864</v>
      </c>
      <c r="I1123" s="77">
        <v>3.0037500000000001</v>
      </c>
      <c r="J1123" s="41">
        <f t="shared" si="860"/>
        <v>7969</v>
      </c>
      <c r="K1123" s="42">
        <v>964168</v>
      </c>
      <c r="L1123" s="77">
        <v>8.2037200000000006</v>
      </c>
      <c r="M1123" s="42">
        <v>162481</v>
      </c>
      <c r="N1123" s="77">
        <v>2.01254</v>
      </c>
      <c r="O1123" s="41">
        <f t="shared" si="861"/>
        <v>8237</v>
      </c>
      <c r="P1123" s="42">
        <v>900369</v>
      </c>
      <c r="Q1123" s="77">
        <v>8.6553299999999993</v>
      </c>
      <c r="R1123" s="42">
        <v>180749</v>
      </c>
      <c r="S1123" s="77">
        <v>2.5560299999999998</v>
      </c>
      <c r="T1123" s="41">
        <f t="shared" si="862"/>
        <v>8255</v>
      </c>
      <c r="U1123" s="42">
        <f t="shared" si="863"/>
        <v>24461</v>
      </c>
      <c r="V1123" s="43" t="s">
        <v>37</v>
      </c>
      <c r="W1123" s="44">
        <f t="shared" si="864"/>
        <v>24461</v>
      </c>
      <c r="X1123" s="45">
        <f t="shared" si="865"/>
        <v>1.6481837535210295E-3</v>
      </c>
      <c r="Y1123" s="44">
        <f t="shared" si="866"/>
        <v>63</v>
      </c>
      <c r="Z1123" s="45">
        <f t="shared" si="867"/>
        <v>3.3758439609902473E-3</v>
      </c>
      <c r="AA1123" s="46">
        <f t="shared" si="868"/>
        <v>2.9439289091229429E-3</v>
      </c>
      <c r="AB1123" s="183">
        <f t="shared" si="870"/>
        <v>0.29399999999999998</v>
      </c>
      <c r="AC1123" s="36">
        <v>1112</v>
      </c>
      <c r="AD1123" s="47" t="e">
        <f>VLOOKUP(B1123,#REF!,3,FALSE)</f>
        <v>#REF!</v>
      </c>
      <c r="AE1123" s="2" t="e">
        <f t="shared" si="869"/>
        <v>#REF!</v>
      </c>
    </row>
    <row r="1124" spans="1:31" x14ac:dyDescent="0.2">
      <c r="A1124" s="25">
        <v>79</v>
      </c>
      <c r="B1124" s="38" t="s">
        <v>1942</v>
      </c>
      <c r="C1124" s="72" t="s">
        <v>1943</v>
      </c>
      <c r="D1124" s="28">
        <v>92</v>
      </c>
      <c r="E1124" s="69">
        <v>39264</v>
      </c>
      <c r="F1124" s="42">
        <v>835242</v>
      </c>
      <c r="G1124" s="77">
        <v>9.5905699999999996</v>
      </c>
      <c r="H1124" s="42">
        <v>55939</v>
      </c>
      <c r="I1124" s="77">
        <v>3.0037500000000001</v>
      </c>
      <c r="J1124" s="41">
        <f t="shared" si="860"/>
        <v>8178</v>
      </c>
      <c r="K1124" s="42">
        <v>918371</v>
      </c>
      <c r="L1124" s="77">
        <v>9.8101099999999999</v>
      </c>
      <c r="M1124" s="42">
        <v>73779</v>
      </c>
      <c r="N1124" s="77">
        <v>3.0037500000000001</v>
      </c>
      <c r="O1124" s="41">
        <f t="shared" si="861"/>
        <v>9231</v>
      </c>
      <c r="P1124" s="42">
        <v>999436</v>
      </c>
      <c r="Q1124" s="77">
        <v>9.3902900000000002</v>
      </c>
      <c r="R1124" s="42">
        <v>75433</v>
      </c>
      <c r="S1124" s="77">
        <v>3.0037500000000001</v>
      </c>
      <c r="T1124" s="41">
        <f t="shared" si="862"/>
        <v>9612</v>
      </c>
      <c r="U1124" s="42">
        <f t="shared" si="863"/>
        <v>27021</v>
      </c>
      <c r="V1124" s="43" t="s">
        <v>37</v>
      </c>
      <c r="W1124" s="44">
        <f t="shared" si="864"/>
        <v>27021</v>
      </c>
      <c r="X1124" s="45">
        <f t="shared" si="865"/>
        <v>1.8206767182000628E-3</v>
      </c>
      <c r="Y1124" s="44">
        <f t="shared" si="866"/>
        <v>92</v>
      </c>
      <c r="Z1124" s="45">
        <f t="shared" si="867"/>
        <v>4.9298038795413139E-3</v>
      </c>
      <c r="AA1124" s="46">
        <f t="shared" si="868"/>
        <v>4.1525220892060007E-3</v>
      </c>
      <c r="AB1124" s="183">
        <f t="shared" si="870"/>
        <v>0.41499999999999998</v>
      </c>
      <c r="AC1124" s="36">
        <v>1113</v>
      </c>
      <c r="AD1124" s="47" t="e">
        <f>VLOOKUP(B1124,#REF!,3,FALSE)</f>
        <v>#REF!</v>
      </c>
      <c r="AE1124" s="2" t="e">
        <f t="shared" si="869"/>
        <v>#REF!</v>
      </c>
    </row>
    <row r="1125" spans="1:31" x14ac:dyDescent="0.2">
      <c r="A1125" s="25">
        <v>79</v>
      </c>
      <c r="B1125" s="38" t="s">
        <v>1944</v>
      </c>
      <c r="C1125" s="72" t="s">
        <v>1945</v>
      </c>
      <c r="D1125" s="49">
        <v>270</v>
      </c>
      <c r="E1125" s="69">
        <v>39264</v>
      </c>
      <c r="F1125" s="42">
        <v>4377083</v>
      </c>
      <c r="G1125" s="77">
        <v>10.003310000000001</v>
      </c>
      <c r="H1125" s="42">
        <v>322580</v>
      </c>
      <c r="I1125" s="77">
        <v>3.0037500000000001</v>
      </c>
      <c r="J1125" s="41">
        <f t="shared" si="860"/>
        <v>44754</v>
      </c>
      <c r="K1125" s="42">
        <v>4587304</v>
      </c>
      <c r="L1125" s="77">
        <v>9.8585499999999993</v>
      </c>
      <c r="M1125" s="42">
        <v>330685</v>
      </c>
      <c r="N1125" s="77">
        <v>3.0037500000000001</v>
      </c>
      <c r="O1125" s="41">
        <f t="shared" si="861"/>
        <v>46217</v>
      </c>
      <c r="P1125" s="42">
        <v>4464664</v>
      </c>
      <c r="Q1125" s="77">
        <v>8.7340900000000001</v>
      </c>
      <c r="R1125" s="42">
        <v>343866</v>
      </c>
      <c r="S1125" s="77">
        <v>8.7340900000000001</v>
      </c>
      <c r="T1125" s="41">
        <f t="shared" si="862"/>
        <v>41998</v>
      </c>
      <c r="U1125" s="42">
        <f t="shared" si="863"/>
        <v>132969</v>
      </c>
      <c r="V1125" s="43" t="s">
        <v>37</v>
      </c>
      <c r="W1125" s="44">
        <f t="shared" si="864"/>
        <v>132969</v>
      </c>
      <c r="X1125" s="45">
        <f t="shared" si="865"/>
        <v>8.9594597735962456E-3</v>
      </c>
      <c r="Y1125" s="44">
        <f t="shared" si="866"/>
        <v>270</v>
      </c>
      <c r="Z1125" s="45">
        <f t="shared" si="867"/>
        <v>1.4467902689958205E-2</v>
      </c>
      <c r="AA1125" s="46">
        <f t="shared" si="868"/>
        <v>1.3090791960867714E-2</v>
      </c>
      <c r="AB1125" s="183">
        <f t="shared" si="870"/>
        <v>1.3089999999999999</v>
      </c>
      <c r="AC1125" s="36">
        <v>1114</v>
      </c>
      <c r="AD1125" s="47" t="e">
        <f>VLOOKUP(B1125,#REF!,3,FALSE)</f>
        <v>#REF!</v>
      </c>
      <c r="AE1125" s="2" t="e">
        <f t="shared" si="869"/>
        <v>#REF!</v>
      </c>
    </row>
    <row r="1126" spans="1:31" x14ac:dyDescent="0.2">
      <c r="A1126" s="25">
        <v>79</v>
      </c>
      <c r="B1126" s="38" t="s">
        <v>1946</v>
      </c>
      <c r="C1126" s="72" t="s">
        <v>1947</v>
      </c>
      <c r="D1126" s="28">
        <v>129</v>
      </c>
      <c r="E1126" s="69">
        <v>39264</v>
      </c>
      <c r="F1126" s="42">
        <v>1026579</v>
      </c>
      <c r="G1126" s="77">
        <v>8.1</v>
      </c>
      <c r="H1126" s="42">
        <v>51458</v>
      </c>
      <c r="I1126" s="77">
        <v>0</v>
      </c>
      <c r="J1126" s="41">
        <f t="shared" si="860"/>
        <v>8315</v>
      </c>
      <c r="K1126" s="42">
        <v>1128065</v>
      </c>
      <c r="L1126" s="77">
        <v>7.3710300000000002</v>
      </c>
      <c r="M1126" s="42">
        <v>59253</v>
      </c>
      <c r="N1126" s="77">
        <v>2.6158999999999999</v>
      </c>
      <c r="O1126" s="41">
        <f t="shared" si="861"/>
        <v>8470</v>
      </c>
      <c r="P1126" s="42">
        <v>1030498</v>
      </c>
      <c r="Q1126" s="77">
        <v>8.1</v>
      </c>
      <c r="R1126" s="42">
        <v>76585</v>
      </c>
      <c r="S1126" s="77">
        <v>3.0037500000000001</v>
      </c>
      <c r="T1126" s="41">
        <f t="shared" si="862"/>
        <v>8577</v>
      </c>
      <c r="U1126" s="42">
        <f t="shared" si="863"/>
        <v>25362</v>
      </c>
      <c r="V1126" s="43" t="s">
        <v>37</v>
      </c>
      <c r="W1126" s="44">
        <f t="shared" si="864"/>
        <v>25362</v>
      </c>
      <c r="X1126" s="45">
        <f t="shared" si="865"/>
        <v>1.7088931914803298E-3</v>
      </c>
      <c r="Y1126" s="44">
        <f t="shared" si="866"/>
        <v>129</v>
      </c>
      <c r="Z1126" s="45">
        <f t="shared" si="867"/>
        <v>6.9124423963133645E-3</v>
      </c>
      <c r="AA1126" s="46">
        <f t="shared" si="868"/>
        <v>5.6115550951051059E-3</v>
      </c>
      <c r="AB1126" s="183">
        <f t="shared" si="870"/>
        <v>0.56100000000000005</v>
      </c>
      <c r="AC1126" s="36">
        <v>1115</v>
      </c>
      <c r="AD1126" s="47" t="e">
        <f>VLOOKUP(B1126,#REF!,3,FALSE)</f>
        <v>#REF!</v>
      </c>
      <c r="AE1126" s="2" t="e">
        <f t="shared" si="869"/>
        <v>#REF!</v>
      </c>
    </row>
    <row r="1127" spans="1:31" x14ac:dyDescent="0.2">
      <c r="A1127" s="25">
        <v>79</v>
      </c>
      <c r="B1127" s="38" t="s">
        <v>1948</v>
      </c>
      <c r="C1127" s="39" t="s">
        <v>51</v>
      </c>
      <c r="D1127" s="49">
        <v>5245</v>
      </c>
      <c r="E1127" s="69">
        <v>39630</v>
      </c>
      <c r="F1127" s="30"/>
      <c r="G1127" s="77"/>
      <c r="H1127" s="42"/>
      <c r="I1127" s="92"/>
      <c r="J1127" s="42">
        <v>3015632</v>
      </c>
      <c r="K1127" s="42"/>
      <c r="L1127" s="77"/>
      <c r="M1127" s="42"/>
      <c r="N1127" s="77"/>
      <c r="O1127" s="42">
        <v>3169373</v>
      </c>
      <c r="P1127" s="42"/>
      <c r="Q1127" s="77"/>
      <c r="R1127" s="42"/>
      <c r="S1127" s="77"/>
      <c r="T1127" s="42">
        <v>2852441</v>
      </c>
      <c r="U1127" s="42">
        <f t="shared" si="863"/>
        <v>9037446</v>
      </c>
      <c r="V1127" s="43" t="s">
        <v>37</v>
      </c>
      <c r="W1127" s="44">
        <f t="shared" si="864"/>
        <v>9037446</v>
      </c>
      <c r="X1127" s="45">
        <f t="shared" si="865"/>
        <v>0.60894369283854355</v>
      </c>
      <c r="Y1127" s="44">
        <f t="shared" si="866"/>
        <v>5245</v>
      </c>
      <c r="Z1127" s="45">
        <f t="shared" si="867"/>
        <v>0.28105240595863251</v>
      </c>
      <c r="AA1127" s="46">
        <f t="shared" si="868"/>
        <v>0.36302522767861023</v>
      </c>
      <c r="AB1127" s="183">
        <f t="shared" si="870"/>
        <v>36.302999999999997</v>
      </c>
      <c r="AC1127" s="36">
        <v>1116</v>
      </c>
      <c r="AD1127" s="47" t="e">
        <f>VLOOKUP(B1127,#REF!,3,FALSE)</f>
        <v>#REF!</v>
      </c>
      <c r="AE1127" s="2" t="e">
        <f t="shared" si="869"/>
        <v>#REF!</v>
      </c>
    </row>
    <row r="1128" spans="1:31" x14ac:dyDescent="0.2">
      <c r="A1128" s="25">
        <v>79</v>
      </c>
      <c r="B1128" s="51" t="s">
        <v>1949</v>
      </c>
      <c r="C1128" s="52" t="s">
        <v>1950</v>
      </c>
      <c r="D1128" s="53">
        <f>SUBTOTAL(9,D1117:D1127)</f>
        <v>18662</v>
      </c>
      <c r="E1128" s="69"/>
      <c r="F1128" s="55"/>
      <c r="G1128" s="56"/>
      <c r="H1128" s="55"/>
      <c r="I1128" s="56"/>
      <c r="J1128" s="57">
        <f>SUBTOTAL(9,J1117:J1127)</f>
        <v>4898265</v>
      </c>
      <c r="K1128" s="58"/>
      <c r="L1128" s="59"/>
      <c r="M1128" s="58"/>
      <c r="N1128" s="59"/>
      <c r="O1128" s="57">
        <f>SUBTOTAL(9,O1117:O1127)</f>
        <v>5086928</v>
      </c>
      <c r="P1128" s="57"/>
      <c r="Q1128" s="60"/>
      <c r="R1128" s="57"/>
      <c r="S1128" s="60"/>
      <c r="T1128" s="57">
        <f>SUBTOTAL(9,T1117:T1127)</f>
        <v>4855992</v>
      </c>
      <c r="U1128" s="57">
        <f>SUBTOTAL(9,U1117:U1127)</f>
        <v>14841185</v>
      </c>
      <c r="V1128" s="43"/>
      <c r="W1128" s="61">
        <f t="shared" ref="W1128:AB1128" si="871">SUBTOTAL(9,W1117:W1127)</f>
        <v>14841185</v>
      </c>
      <c r="X1128" s="62">
        <f t="shared" si="871"/>
        <v>1</v>
      </c>
      <c r="Y1128" s="61">
        <f t="shared" si="871"/>
        <v>18662</v>
      </c>
      <c r="Z1128" s="62">
        <f t="shared" si="871"/>
        <v>1</v>
      </c>
      <c r="AA1128" s="63">
        <f t="shared" si="871"/>
        <v>1</v>
      </c>
      <c r="AB1128" s="64">
        <f t="shared" si="871"/>
        <v>99.999999999999986</v>
      </c>
      <c r="AC1128" s="36">
        <v>1117</v>
      </c>
      <c r="AD1128" s="47" t="e">
        <f>VLOOKUP(B1128,#REF!,3,FALSE)</f>
        <v>#REF!</v>
      </c>
      <c r="AE1128" s="2" t="e">
        <f t="shared" si="869"/>
        <v>#REF!</v>
      </c>
    </row>
    <row r="1129" spans="1:31" ht="13.5" thickBot="1" x14ac:dyDescent="0.25">
      <c r="A1129" s="25">
        <v>79</v>
      </c>
      <c r="B1129" s="51"/>
      <c r="C1129" s="52"/>
      <c r="D1129" s="53" t="s">
        <v>54</v>
      </c>
      <c r="E1129" s="54">
        <f>COUNTIF(E1117:E1127,"&gt;0.0")</f>
        <v>11</v>
      </c>
      <c r="F1129" s="55"/>
      <c r="G1129" s="56"/>
      <c r="H1129" s="55"/>
      <c r="I1129" s="56"/>
      <c r="J1129" s="57"/>
      <c r="K1129" s="58"/>
      <c r="L1129" s="59"/>
      <c r="M1129" s="58"/>
      <c r="N1129" s="59"/>
      <c r="O1129" s="57"/>
      <c r="P1129" s="57"/>
      <c r="Q1129" s="60"/>
      <c r="R1129" s="57"/>
      <c r="S1129" s="60"/>
      <c r="T1129" s="57"/>
      <c r="U1129" s="42"/>
      <c r="V1129" s="43"/>
      <c r="W1129" s="44"/>
      <c r="X1129" s="45"/>
      <c r="Y1129" s="44"/>
      <c r="Z1129" s="45"/>
      <c r="AA1129" s="46"/>
      <c r="AB1129" s="183"/>
      <c r="AC1129" s="36">
        <v>1118</v>
      </c>
      <c r="AD1129" s="47"/>
    </row>
    <row r="1130" spans="1:31" ht="15.75" thickBot="1" x14ac:dyDescent="0.3">
      <c r="A1130" s="25">
        <v>80</v>
      </c>
      <c r="B1130" s="78" t="s">
        <v>1951</v>
      </c>
      <c r="C1130" s="72"/>
      <c r="D1130" s="28"/>
      <c r="E1130" s="69"/>
      <c r="F1130" s="42"/>
      <c r="G1130" s="92"/>
      <c r="H1130" s="42"/>
      <c r="I1130" s="92"/>
      <c r="J1130" s="42"/>
      <c r="K1130" s="42"/>
      <c r="L1130" s="92"/>
      <c r="M1130" s="42"/>
      <c r="N1130" s="92"/>
      <c r="O1130" s="42"/>
      <c r="P1130" s="42"/>
      <c r="Q1130" s="92"/>
      <c r="R1130" s="42"/>
      <c r="S1130" s="92"/>
      <c r="T1130" s="42"/>
      <c r="U1130" s="42"/>
      <c r="V1130" s="43"/>
      <c r="W1130" s="33"/>
      <c r="X1130" s="34"/>
      <c r="Y1130" s="33"/>
      <c r="Z1130" s="34"/>
      <c r="AA1130" s="35"/>
      <c r="AB1130" s="184">
        <v>100</v>
      </c>
      <c r="AC1130" s="36">
        <v>1119</v>
      </c>
      <c r="AD1130" s="47"/>
    </row>
    <row r="1131" spans="1:31" x14ac:dyDescent="0.2">
      <c r="A1131" s="25">
        <v>80</v>
      </c>
      <c r="B1131" s="38" t="s">
        <v>1952</v>
      </c>
      <c r="C1131" s="72" t="s">
        <v>1953</v>
      </c>
      <c r="D1131" s="28">
        <v>1623</v>
      </c>
      <c r="E1131" s="69">
        <v>39264</v>
      </c>
      <c r="F1131" s="42">
        <v>23616825</v>
      </c>
      <c r="G1131" s="77">
        <v>13.854660000000001</v>
      </c>
      <c r="H1131" s="42">
        <v>520426</v>
      </c>
      <c r="I1131" s="77">
        <v>0</v>
      </c>
      <c r="J1131" s="41">
        <f t="shared" ref="J1131:J1142" si="872">ROUND((+F1131*G1131+H1131*I1131)/1000,0)</f>
        <v>327203</v>
      </c>
      <c r="K1131" s="42">
        <v>24393355</v>
      </c>
      <c r="L1131" s="77">
        <v>13.91428</v>
      </c>
      <c r="M1131" s="42">
        <v>533861</v>
      </c>
      <c r="N1131" s="77">
        <v>0</v>
      </c>
      <c r="O1131" s="41">
        <f t="shared" ref="O1131:O1142" si="873">ROUND((+K1131*L1131+M1131*N1131)/1000,0)</f>
        <v>339416</v>
      </c>
      <c r="P1131" s="42">
        <v>25450064</v>
      </c>
      <c r="Q1131" s="77">
        <v>13.69239</v>
      </c>
      <c r="R1131" s="42">
        <v>531785</v>
      </c>
      <c r="S1131" s="77">
        <v>2.9241100000000002</v>
      </c>
      <c r="T1131" s="41">
        <f t="shared" ref="T1131:T1142" si="874">ROUND((+P1131*Q1131+R1131*S1131)/1000,0)</f>
        <v>350027</v>
      </c>
      <c r="U1131" s="42">
        <f t="shared" ref="U1131:U1143" si="875">ROUND(+T1131+O1131+J1131,0)</f>
        <v>1016646</v>
      </c>
      <c r="V1131" s="43" t="s">
        <v>37</v>
      </c>
      <c r="W1131" s="44">
        <f t="shared" ref="W1131:W1143" si="876">IF(V1131="yes",U1131,"")</f>
        <v>1016646</v>
      </c>
      <c r="X1131" s="45">
        <f t="shared" ref="X1131:X1143" si="877">IF(V1131="yes",W1131/W$1144,0)</f>
        <v>0.25621480545088338</v>
      </c>
      <c r="Y1131" s="44">
        <f t="shared" ref="Y1131:Y1143" si="878">IF(V1131="yes",D1131,"")</f>
        <v>1623</v>
      </c>
      <c r="Z1131" s="45">
        <f t="shared" ref="Z1131:Z1143" si="879">IF(V1131="yes",Y1131/Y$1144,0)</f>
        <v>0.34895721350247261</v>
      </c>
      <c r="AA1131" s="46">
        <f t="shared" ref="AA1131:AA1143" si="880">(X1131*0.25+Z1131*0.75)</f>
        <v>0.32577161148957534</v>
      </c>
      <c r="AB1131" s="183">
        <f>ROUND(+AA1131*$AB$1130,2)</f>
        <v>32.58</v>
      </c>
      <c r="AC1131" s="36">
        <v>1120</v>
      </c>
      <c r="AD1131" s="47" t="e">
        <f>VLOOKUP(B1131,#REF!,3,FALSE)</f>
        <v>#REF!</v>
      </c>
      <c r="AE1131" s="2" t="e">
        <f t="shared" ref="AE1131:AE1144" si="881">EXACT(D1131,AD1131)</f>
        <v>#REF!</v>
      </c>
    </row>
    <row r="1132" spans="1:31" x14ac:dyDescent="0.2">
      <c r="A1132" s="25">
        <v>80</v>
      </c>
      <c r="B1132" s="38" t="s">
        <v>1954</v>
      </c>
      <c r="C1132" s="89" t="s">
        <v>1955</v>
      </c>
      <c r="D1132" s="28">
        <v>6</v>
      </c>
      <c r="E1132" s="69"/>
      <c r="F1132" s="42">
        <v>0</v>
      </c>
      <c r="G1132" s="77">
        <v>9.4801900000000003</v>
      </c>
      <c r="H1132" s="42">
        <v>0</v>
      </c>
      <c r="I1132" s="77">
        <v>2.7136999999999998</v>
      </c>
      <c r="J1132" s="41">
        <f t="shared" si="872"/>
        <v>0</v>
      </c>
      <c r="K1132" s="42">
        <v>0</v>
      </c>
      <c r="L1132" s="77">
        <v>19.093610000000002</v>
      </c>
      <c r="M1132" s="42">
        <v>0</v>
      </c>
      <c r="N1132" s="77">
        <v>3.0037500000000001</v>
      </c>
      <c r="O1132" s="41">
        <f t="shared" si="873"/>
        <v>0</v>
      </c>
      <c r="P1132" s="42">
        <v>0</v>
      </c>
      <c r="Q1132" s="77">
        <v>19.727810000000002</v>
      </c>
      <c r="R1132" s="42">
        <v>0</v>
      </c>
      <c r="S1132" s="77">
        <v>3.0037500000000001</v>
      </c>
      <c r="T1132" s="41">
        <f t="shared" si="874"/>
        <v>0</v>
      </c>
      <c r="U1132" s="42">
        <f t="shared" si="875"/>
        <v>0</v>
      </c>
      <c r="V1132" s="43" t="s">
        <v>154</v>
      </c>
      <c r="W1132" s="44" t="str">
        <f t="shared" si="876"/>
        <v/>
      </c>
      <c r="X1132" s="45">
        <f t="shared" si="877"/>
        <v>0</v>
      </c>
      <c r="Y1132" s="44" t="str">
        <f t="shared" si="878"/>
        <v/>
      </c>
      <c r="Z1132" s="45">
        <f t="shared" si="879"/>
        <v>0</v>
      </c>
      <c r="AA1132" s="46">
        <f t="shared" si="880"/>
        <v>0</v>
      </c>
      <c r="AB1132" s="183">
        <f t="shared" ref="AB1132:AB1143" si="882">ROUND(+AA1132*$AB$1130,2)</f>
        <v>0</v>
      </c>
      <c r="AC1132" s="36">
        <v>1121</v>
      </c>
      <c r="AD1132" s="47" t="e">
        <f>VLOOKUP(B1132,#REF!,3,FALSE)</f>
        <v>#REF!</v>
      </c>
      <c r="AE1132" s="2" t="e">
        <f t="shared" si="881"/>
        <v>#REF!</v>
      </c>
    </row>
    <row r="1133" spans="1:31" x14ac:dyDescent="0.2">
      <c r="A1133" s="25">
        <v>80</v>
      </c>
      <c r="B1133" s="38" t="s">
        <v>1956</v>
      </c>
      <c r="C1133" s="72" t="s">
        <v>1957</v>
      </c>
      <c r="D1133" s="28">
        <v>15</v>
      </c>
      <c r="E1133" s="69">
        <v>39264</v>
      </c>
      <c r="F1133" s="42">
        <v>118298</v>
      </c>
      <c r="G1133" s="77">
        <v>8.1</v>
      </c>
      <c r="H1133" s="42">
        <v>187924</v>
      </c>
      <c r="I1133" s="77">
        <v>0</v>
      </c>
      <c r="J1133" s="41">
        <f t="shared" si="872"/>
        <v>958</v>
      </c>
      <c r="K1133" s="42">
        <v>128230</v>
      </c>
      <c r="L1133" s="77">
        <v>7.4709500000000002</v>
      </c>
      <c r="M1133" s="42">
        <v>199978</v>
      </c>
      <c r="N1133" s="77">
        <v>0</v>
      </c>
      <c r="O1133" s="41">
        <f t="shared" si="873"/>
        <v>958</v>
      </c>
      <c r="P1133" s="42">
        <v>135730</v>
      </c>
      <c r="Q1133" s="77">
        <v>8.0969499999999996</v>
      </c>
      <c r="R1133" s="42">
        <v>208076</v>
      </c>
      <c r="S1133" s="77">
        <v>0</v>
      </c>
      <c r="T1133" s="41">
        <f t="shared" si="874"/>
        <v>1099</v>
      </c>
      <c r="U1133" s="42">
        <f t="shared" si="875"/>
        <v>3015</v>
      </c>
      <c r="V1133" s="43" t="s">
        <v>37</v>
      </c>
      <c r="W1133" s="44">
        <f t="shared" si="876"/>
        <v>3015</v>
      </c>
      <c r="X1133" s="45">
        <f t="shared" si="877"/>
        <v>7.5983935257150801E-4</v>
      </c>
      <c r="Y1133" s="44">
        <f t="shared" si="878"/>
        <v>15</v>
      </c>
      <c r="Z1133" s="45">
        <f t="shared" si="879"/>
        <v>3.2251128789507633E-3</v>
      </c>
      <c r="AA1133" s="46">
        <f t="shared" si="880"/>
        <v>2.6087944973559496E-3</v>
      </c>
      <c r="AB1133" s="183">
        <f t="shared" si="882"/>
        <v>0.26</v>
      </c>
      <c r="AC1133" s="36">
        <v>1122</v>
      </c>
      <c r="AD1133" s="47" t="e">
        <f>VLOOKUP(B1133,#REF!,3,FALSE)</f>
        <v>#REF!</v>
      </c>
      <c r="AE1133" s="2" t="e">
        <f t="shared" si="881"/>
        <v>#REF!</v>
      </c>
    </row>
    <row r="1134" spans="1:31" x14ac:dyDescent="0.2">
      <c r="A1134" s="25">
        <v>80</v>
      </c>
      <c r="B1134" s="38" t="s">
        <v>1958</v>
      </c>
      <c r="C1134" s="72" t="s">
        <v>1959</v>
      </c>
      <c r="D1134" s="28">
        <v>39</v>
      </c>
      <c r="E1134" s="69">
        <v>39264</v>
      </c>
      <c r="F1134" s="42">
        <v>141557</v>
      </c>
      <c r="G1134" s="77">
        <v>8.1</v>
      </c>
      <c r="H1134" s="42">
        <v>117878</v>
      </c>
      <c r="I1134" s="77">
        <v>0</v>
      </c>
      <c r="J1134" s="41">
        <f t="shared" si="872"/>
        <v>1147</v>
      </c>
      <c r="K1134" s="42">
        <v>147316</v>
      </c>
      <c r="L1134" s="77">
        <v>8.1</v>
      </c>
      <c r="M1134" s="42">
        <v>129383</v>
      </c>
      <c r="N1134" s="77">
        <v>0</v>
      </c>
      <c r="O1134" s="41">
        <f t="shared" si="873"/>
        <v>1193</v>
      </c>
      <c r="P1134" s="42">
        <v>162091</v>
      </c>
      <c r="Q1134" s="77">
        <v>8.1</v>
      </c>
      <c r="R1134" s="42">
        <v>134623</v>
      </c>
      <c r="S1134" s="77">
        <v>0</v>
      </c>
      <c r="T1134" s="41">
        <f t="shared" si="874"/>
        <v>1313</v>
      </c>
      <c r="U1134" s="42">
        <f t="shared" si="875"/>
        <v>3653</v>
      </c>
      <c r="V1134" s="43" t="s">
        <v>37</v>
      </c>
      <c r="W1134" s="44">
        <f t="shared" si="876"/>
        <v>3653</v>
      </c>
      <c r="X1134" s="45">
        <f t="shared" si="877"/>
        <v>9.2062791208746895E-4</v>
      </c>
      <c r="Y1134" s="44">
        <f t="shared" si="878"/>
        <v>39</v>
      </c>
      <c r="Z1134" s="45">
        <f t="shared" si="879"/>
        <v>8.3852934852719843E-3</v>
      </c>
      <c r="AA1134" s="46">
        <f t="shared" si="880"/>
        <v>6.5191270919758553E-3</v>
      </c>
      <c r="AB1134" s="183">
        <f t="shared" si="882"/>
        <v>0.65</v>
      </c>
      <c r="AC1134" s="36">
        <v>1123</v>
      </c>
      <c r="AD1134" s="47" t="e">
        <f>VLOOKUP(B1134,#REF!,3,FALSE)</f>
        <v>#REF!</v>
      </c>
      <c r="AE1134" s="2" t="e">
        <f t="shared" si="881"/>
        <v>#REF!</v>
      </c>
    </row>
    <row r="1135" spans="1:31" x14ac:dyDescent="0.2">
      <c r="A1135" s="25">
        <v>80</v>
      </c>
      <c r="B1135" s="164" t="s">
        <v>2466</v>
      </c>
      <c r="C1135" s="163" t="s">
        <v>2467</v>
      </c>
      <c r="D1135" s="49">
        <v>0</v>
      </c>
      <c r="E1135" s="69">
        <v>39264</v>
      </c>
      <c r="F1135" s="42">
        <v>0</v>
      </c>
      <c r="G1135" s="77">
        <v>4.8646799999999999</v>
      </c>
      <c r="H1135" s="42">
        <v>296416</v>
      </c>
      <c r="I1135" s="77">
        <v>0</v>
      </c>
      <c r="J1135" s="41">
        <f t="shared" si="872"/>
        <v>0</v>
      </c>
      <c r="K1135" s="42">
        <v>107442</v>
      </c>
      <c r="L1135" s="77">
        <v>4.65367</v>
      </c>
      <c r="M1135" s="42">
        <v>272015</v>
      </c>
      <c r="N1135" s="77">
        <v>0</v>
      </c>
      <c r="O1135" s="41">
        <v>0</v>
      </c>
      <c r="P1135" s="42">
        <v>0</v>
      </c>
      <c r="Q1135" s="77">
        <v>8.0277799999999999</v>
      </c>
      <c r="R1135" s="42">
        <v>0</v>
      </c>
      <c r="S1135" s="77">
        <v>0</v>
      </c>
      <c r="T1135" s="41">
        <f t="shared" si="874"/>
        <v>0</v>
      </c>
      <c r="U1135" s="42">
        <f t="shared" si="875"/>
        <v>0</v>
      </c>
      <c r="V1135" s="43" t="s">
        <v>154</v>
      </c>
      <c r="W1135" s="44" t="str">
        <f t="shared" si="876"/>
        <v/>
      </c>
      <c r="X1135" s="45">
        <f t="shared" si="877"/>
        <v>0</v>
      </c>
      <c r="Y1135" s="44" t="str">
        <f t="shared" si="878"/>
        <v/>
      </c>
      <c r="Z1135" s="45">
        <f t="shared" si="879"/>
        <v>0</v>
      </c>
      <c r="AA1135" s="46">
        <f t="shared" si="880"/>
        <v>0</v>
      </c>
      <c r="AB1135" s="183">
        <f t="shared" si="882"/>
        <v>0</v>
      </c>
      <c r="AC1135" s="36">
        <v>1124</v>
      </c>
      <c r="AD1135" s="47" t="e">
        <f>VLOOKUP(B1135,#REF!,3,FALSE)</f>
        <v>#REF!</v>
      </c>
      <c r="AE1135" s="2" t="e">
        <f t="shared" si="881"/>
        <v>#REF!</v>
      </c>
    </row>
    <row r="1136" spans="1:31" x14ac:dyDescent="0.2">
      <c r="A1136" s="25">
        <v>80</v>
      </c>
      <c r="B1136" s="38" t="s">
        <v>1960</v>
      </c>
      <c r="C1136" s="72" t="s">
        <v>1961</v>
      </c>
      <c r="D1136" s="28">
        <v>344</v>
      </c>
      <c r="E1136" s="69">
        <v>39264</v>
      </c>
      <c r="F1136" s="42">
        <v>2109846</v>
      </c>
      <c r="G1136" s="77">
        <v>14.261570000000001</v>
      </c>
      <c r="H1136" s="42">
        <v>198563</v>
      </c>
      <c r="I1136" s="77">
        <v>0</v>
      </c>
      <c r="J1136" s="41">
        <f t="shared" si="872"/>
        <v>30090</v>
      </c>
      <c r="K1136" s="42">
        <v>2232687</v>
      </c>
      <c r="L1136" s="77">
        <v>12.24309</v>
      </c>
      <c r="M1136" s="42">
        <v>206931</v>
      </c>
      <c r="N1136" s="77">
        <v>0</v>
      </c>
      <c r="O1136" s="41">
        <f t="shared" si="873"/>
        <v>27335</v>
      </c>
      <c r="P1136" s="42">
        <v>2345344</v>
      </c>
      <c r="Q1136" s="77">
        <v>12.29115</v>
      </c>
      <c r="R1136" s="42">
        <v>215311</v>
      </c>
      <c r="S1136" s="77">
        <v>0</v>
      </c>
      <c r="T1136" s="41">
        <f t="shared" si="874"/>
        <v>28827</v>
      </c>
      <c r="U1136" s="42">
        <f t="shared" si="875"/>
        <v>86252</v>
      </c>
      <c r="V1136" s="43" t="s">
        <v>37</v>
      </c>
      <c r="W1136" s="44">
        <f t="shared" si="876"/>
        <v>86252</v>
      </c>
      <c r="X1136" s="45">
        <f t="shared" si="877"/>
        <v>2.173720193631765E-2</v>
      </c>
      <c r="Y1136" s="44">
        <f t="shared" si="878"/>
        <v>344</v>
      </c>
      <c r="Z1136" s="45">
        <f t="shared" si="879"/>
        <v>7.3962588690604167E-2</v>
      </c>
      <c r="AA1136" s="46">
        <f t="shared" si="880"/>
        <v>6.0906242002032533E-2</v>
      </c>
      <c r="AB1136" s="183">
        <f t="shared" si="882"/>
        <v>6.09</v>
      </c>
      <c r="AC1136" s="36">
        <v>1125</v>
      </c>
      <c r="AD1136" s="47" t="e">
        <f>VLOOKUP(B1136,#REF!,3,FALSE)</f>
        <v>#REF!</v>
      </c>
      <c r="AE1136" s="2" t="e">
        <f t="shared" si="881"/>
        <v>#REF!</v>
      </c>
    </row>
    <row r="1137" spans="1:31" x14ac:dyDescent="0.2">
      <c r="A1137" s="25">
        <v>80</v>
      </c>
      <c r="B1137" s="38" t="s">
        <v>1962</v>
      </c>
      <c r="C1137" s="72" t="s">
        <v>1963</v>
      </c>
      <c r="D1137" s="28">
        <v>19</v>
      </c>
      <c r="E1137" s="69">
        <v>39264</v>
      </c>
      <c r="F1137" s="42">
        <v>367289</v>
      </c>
      <c r="G1137" s="77">
        <v>4.4923700000000002</v>
      </c>
      <c r="H1137" s="42">
        <v>33869</v>
      </c>
      <c r="I1137" s="77">
        <v>0</v>
      </c>
      <c r="J1137" s="41">
        <f t="shared" si="872"/>
        <v>1650</v>
      </c>
      <c r="K1137" s="42">
        <v>354442</v>
      </c>
      <c r="L1137" s="77">
        <v>5.0784000000000002</v>
      </c>
      <c r="M1137" s="42">
        <v>49813</v>
      </c>
      <c r="N1137" s="77">
        <v>0</v>
      </c>
      <c r="O1137" s="41">
        <f t="shared" si="873"/>
        <v>1800</v>
      </c>
      <c r="P1137" s="42">
        <v>371461</v>
      </c>
      <c r="Q1137" s="77">
        <v>5.31684</v>
      </c>
      <c r="R1137" s="42">
        <v>51831</v>
      </c>
      <c r="S1137" s="77">
        <v>0</v>
      </c>
      <c r="T1137" s="41">
        <f t="shared" si="874"/>
        <v>1975</v>
      </c>
      <c r="U1137" s="42">
        <f t="shared" si="875"/>
        <v>5425</v>
      </c>
      <c r="V1137" s="43" t="s">
        <v>37</v>
      </c>
      <c r="W1137" s="44">
        <f t="shared" si="876"/>
        <v>5425</v>
      </c>
      <c r="X1137" s="45">
        <f t="shared" si="877"/>
        <v>1.3672067952571912E-3</v>
      </c>
      <c r="Y1137" s="44">
        <f t="shared" si="878"/>
        <v>19</v>
      </c>
      <c r="Z1137" s="45">
        <f t="shared" si="879"/>
        <v>4.0851429800042999E-3</v>
      </c>
      <c r="AA1137" s="46">
        <f t="shared" si="880"/>
        <v>3.4056589338175226E-3</v>
      </c>
      <c r="AB1137" s="183">
        <f t="shared" si="882"/>
        <v>0.34</v>
      </c>
      <c r="AC1137" s="36">
        <v>1126</v>
      </c>
      <c r="AD1137" s="47" t="e">
        <f>VLOOKUP(B1137,#REF!,3,FALSE)</f>
        <v>#REF!</v>
      </c>
      <c r="AE1137" s="2" t="e">
        <f t="shared" si="881"/>
        <v>#REF!</v>
      </c>
    </row>
    <row r="1138" spans="1:31" x14ac:dyDescent="0.2">
      <c r="A1138" s="25">
        <v>80</v>
      </c>
      <c r="B1138" s="38" t="s">
        <v>1964</v>
      </c>
      <c r="C1138" s="72" t="s">
        <v>1965</v>
      </c>
      <c r="D1138" s="28">
        <v>243</v>
      </c>
      <c r="E1138" s="69">
        <v>39264</v>
      </c>
      <c r="F1138" s="42">
        <v>1541010</v>
      </c>
      <c r="G1138" s="77">
        <v>10.12074</v>
      </c>
      <c r="H1138" s="42">
        <v>91837</v>
      </c>
      <c r="I1138" s="77">
        <v>2.9944299999999999</v>
      </c>
      <c r="J1138" s="41">
        <f t="shared" si="872"/>
        <v>15871</v>
      </c>
      <c r="K1138" s="42">
        <v>1624539</v>
      </c>
      <c r="L1138" s="77">
        <v>13.646179999999999</v>
      </c>
      <c r="M1138" s="42">
        <v>96949</v>
      </c>
      <c r="N1138" s="77">
        <v>3.0015700000000001</v>
      </c>
      <c r="O1138" s="41">
        <f t="shared" si="873"/>
        <v>22460</v>
      </c>
      <c r="P1138" s="42">
        <v>1667135</v>
      </c>
      <c r="Q1138" s="77">
        <v>13.54406</v>
      </c>
      <c r="R1138" s="42">
        <v>99024</v>
      </c>
      <c r="S1138" s="77">
        <v>2.9891700000000001</v>
      </c>
      <c r="T1138" s="41">
        <f t="shared" si="874"/>
        <v>22876</v>
      </c>
      <c r="U1138" s="42">
        <f t="shared" si="875"/>
        <v>61207</v>
      </c>
      <c r="V1138" s="43" t="s">
        <v>37</v>
      </c>
      <c r="W1138" s="44">
        <f t="shared" si="876"/>
        <v>61207</v>
      </c>
      <c r="X1138" s="45">
        <f t="shared" si="877"/>
        <v>1.5425368906416019E-2</v>
      </c>
      <c r="Y1138" s="44">
        <f t="shared" si="878"/>
        <v>243</v>
      </c>
      <c r="Z1138" s="45">
        <f t="shared" si="879"/>
        <v>5.2246828639002367E-2</v>
      </c>
      <c r="AA1138" s="46">
        <f t="shared" si="880"/>
        <v>4.3041463705855779E-2</v>
      </c>
      <c r="AB1138" s="183">
        <f t="shared" si="882"/>
        <v>4.3</v>
      </c>
      <c r="AC1138" s="36">
        <v>1127</v>
      </c>
      <c r="AD1138" s="47" t="e">
        <f>VLOOKUP(B1138,#REF!,3,FALSE)</f>
        <v>#REF!</v>
      </c>
      <c r="AE1138" s="2" t="e">
        <f t="shared" si="881"/>
        <v>#REF!</v>
      </c>
    </row>
    <row r="1139" spans="1:31" x14ac:dyDescent="0.2">
      <c r="A1139" s="25">
        <v>80</v>
      </c>
      <c r="B1139" s="38" t="s">
        <v>1966</v>
      </c>
      <c r="C1139" s="72" t="s">
        <v>1967</v>
      </c>
      <c r="D1139" s="28">
        <v>22</v>
      </c>
      <c r="E1139" s="69">
        <v>39264</v>
      </c>
      <c r="F1139" s="42">
        <v>300772</v>
      </c>
      <c r="G1139" s="77">
        <v>3.6938200000000001</v>
      </c>
      <c r="H1139" s="42">
        <v>132542</v>
      </c>
      <c r="I1139" s="77">
        <v>0</v>
      </c>
      <c r="J1139" s="41">
        <f t="shared" si="872"/>
        <v>1111</v>
      </c>
      <c r="K1139" s="42">
        <v>307801</v>
      </c>
      <c r="L1139" s="77">
        <v>3.5737299999999999</v>
      </c>
      <c r="M1139" s="42">
        <v>154748</v>
      </c>
      <c r="N1139" s="77">
        <v>0</v>
      </c>
      <c r="O1139" s="41">
        <f t="shared" si="873"/>
        <v>1100</v>
      </c>
      <c r="P1139" s="42">
        <v>331205</v>
      </c>
      <c r="Q1139" s="77">
        <v>3.8525900000000002</v>
      </c>
      <c r="R1139" s="42">
        <v>161015</v>
      </c>
      <c r="S1139" s="77">
        <v>0</v>
      </c>
      <c r="T1139" s="41">
        <f t="shared" si="874"/>
        <v>1276</v>
      </c>
      <c r="U1139" s="42">
        <f t="shared" si="875"/>
        <v>3487</v>
      </c>
      <c r="V1139" s="43" t="s">
        <v>37</v>
      </c>
      <c r="W1139" s="44">
        <f t="shared" si="876"/>
        <v>3487</v>
      </c>
      <c r="X1139" s="45">
        <f t="shared" si="877"/>
        <v>8.7879264425102773E-4</v>
      </c>
      <c r="Y1139" s="44">
        <f t="shared" si="878"/>
        <v>22</v>
      </c>
      <c r="Z1139" s="45">
        <f t="shared" si="879"/>
        <v>4.7301655557944527E-3</v>
      </c>
      <c r="AA1139" s="46">
        <f t="shared" si="880"/>
        <v>3.7673223279085961E-3</v>
      </c>
      <c r="AB1139" s="183">
        <f t="shared" si="882"/>
        <v>0.38</v>
      </c>
      <c r="AC1139" s="36">
        <v>1128</v>
      </c>
      <c r="AD1139" s="47" t="e">
        <f>VLOOKUP(B1139,#REF!,3,FALSE)</f>
        <v>#REF!</v>
      </c>
      <c r="AE1139" s="2" t="e">
        <f t="shared" si="881"/>
        <v>#REF!</v>
      </c>
    </row>
    <row r="1140" spans="1:31" x14ac:dyDescent="0.2">
      <c r="A1140" s="25">
        <v>80</v>
      </c>
      <c r="B1140" s="38" t="s">
        <v>1968</v>
      </c>
      <c r="C1140" s="72" t="s">
        <v>1969</v>
      </c>
      <c r="D1140" s="49">
        <v>63</v>
      </c>
      <c r="E1140" s="69">
        <v>39264</v>
      </c>
      <c r="F1140" s="42">
        <v>449955</v>
      </c>
      <c r="G1140" s="77">
        <v>4.5960099999999997</v>
      </c>
      <c r="H1140" s="42">
        <v>164131</v>
      </c>
      <c r="I1140" s="77">
        <v>0</v>
      </c>
      <c r="J1140" s="41">
        <f t="shared" si="872"/>
        <v>2068</v>
      </c>
      <c r="K1140" s="42">
        <v>492655</v>
      </c>
      <c r="L1140" s="77">
        <v>4.1976599999999999</v>
      </c>
      <c r="M1140" s="42">
        <v>172175</v>
      </c>
      <c r="N1140" s="77">
        <v>0</v>
      </c>
      <c r="O1140" s="41">
        <f t="shared" si="873"/>
        <v>2068</v>
      </c>
      <c r="P1140" s="42">
        <v>513301</v>
      </c>
      <c r="Q1140" s="77">
        <v>4.0249199999999998</v>
      </c>
      <c r="R1140" s="42">
        <v>177764</v>
      </c>
      <c r="S1140" s="77">
        <v>0</v>
      </c>
      <c r="T1140" s="41">
        <f t="shared" si="874"/>
        <v>2066</v>
      </c>
      <c r="U1140" s="42">
        <f t="shared" si="875"/>
        <v>6202</v>
      </c>
      <c r="V1140" s="43" t="s">
        <v>37</v>
      </c>
      <c r="W1140" s="44">
        <f t="shared" si="876"/>
        <v>6202</v>
      </c>
      <c r="X1140" s="45">
        <f t="shared" si="877"/>
        <v>1.5630260910940276E-3</v>
      </c>
      <c r="Y1140" s="44">
        <f t="shared" si="878"/>
        <v>63</v>
      </c>
      <c r="Z1140" s="45">
        <f t="shared" si="879"/>
        <v>1.3545474091593205E-2</v>
      </c>
      <c r="AA1140" s="46">
        <f t="shared" si="880"/>
        <v>1.0549862091468411E-2</v>
      </c>
      <c r="AB1140" s="183">
        <f t="shared" si="882"/>
        <v>1.05</v>
      </c>
      <c r="AC1140" s="36">
        <v>1129</v>
      </c>
      <c r="AD1140" s="47" t="e">
        <f>VLOOKUP(B1140,#REF!,3,FALSE)</f>
        <v>#REF!</v>
      </c>
      <c r="AE1140" s="2" t="e">
        <f t="shared" si="881"/>
        <v>#REF!</v>
      </c>
    </row>
    <row r="1141" spans="1:31" x14ac:dyDescent="0.2">
      <c r="A1141" s="25">
        <v>80</v>
      </c>
      <c r="B1141" s="38" t="s">
        <v>1970</v>
      </c>
      <c r="C1141" s="73" t="s">
        <v>1971</v>
      </c>
      <c r="D1141" s="28">
        <v>6</v>
      </c>
      <c r="E1141" s="69"/>
      <c r="F1141" s="42">
        <v>0</v>
      </c>
      <c r="G1141" s="77">
        <v>8.6397999999999993</v>
      </c>
      <c r="H1141" s="42">
        <v>0</v>
      </c>
      <c r="I1141" s="77">
        <v>1.4835</v>
      </c>
      <c r="J1141" s="41">
        <f t="shared" si="872"/>
        <v>0</v>
      </c>
      <c r="K1141" s="42">
        <v>0</v>
      </c>
      <c r="L1141" s="77">
        <v>7.6502100000000004</v>
      </c>
      <c r="M1141" s="42">
        <v>0</v>
      </c>
      <c r="N1141" s="77">
        <v>1.2208699999999999</v>
      </c>
      <c r="O1141" s="41">
        <f t="shared" si="873"/>
        <v>0</v>
      </c>
      <c r="P1141" s="42">
        <v>0</v>
      </c>
      <c r="Q1141" s="77">
        <v>7.4733599999999996</v>
      </c>
      <c r="R1141" s="42">
        <v>0</v>
      </c>
      <c r="S1141" s="77">
        <v>1.3465100000000001</v>
      </c>
      <c r="T1141" s="41">
        <f t="shared" si="874"/>
        <v>0</v>
      </c>
      <c r="U1141" s="42">
        <f t="shared" si="875"/>
        <v>0</v>
      </c>
      <c r="V1141" s="43" t="s">
        <v>154</v>
      </c>
      <c r="W1141" s="44" t="str">
        <f t="shared" si="876"/>
        <v/>
      </c>
      <c r="X1141" s="45">
        <f t="shared" si="877"/>
        <v>0</v>
      </c>
      <c r="Y1141" s="44" t="str">
        <f t="shared" si="878"/>
        <v/>
      </c>
      <c r="Z1141" s="45">
        <f t="shared" si="879"/>
        <v>0</v>
      </c>
      <c r="AA1141" s="46">
        <f t="shared" si="880"/>
        <v>0</v>
      </c>
      <c r="AB1141" s="183">
        <f t="shared" si="882"/>
        <v>0</v>
      </c>
      <c r="AC1141" s="36">
        <v>1130</v>
      </c>
      <c r="AD1141" s="47" t="e">
        <f>VLOOKUP(B1141,#REF!,3,FALSE)</f>
        <v>#REF!</v>
      </c>
      <c r="AE1141" s="2" t="e">
        <f t="shared" si="881"/>
        <v>#REF!</v>
      </c>
    </row>
    <row r="1142" spans="1:31" x14ac:dyDescent="0.2">
      <c r="A1142" s="25">
        <v>80</v>
      </c>
      <c r="B1142" s="38" t="s">
        <v>1972</v>
      </c>
      <c r="C1142" s="72" t="s">
        <v>1973</v>
      </c>
      <c r="D1142" s="28">
        <v>136</v>
      </c>
      <c r="E1142" s="69">
        <v>39264</v>
      </c>
      <c r="F1142" s="42">
        <v>1164526</v>
      </c>
      <c r="G1142" s="77">
        <v>8.0229999999999997</v>
      </c>
      <c r="H1142" s="42">
        <v>270227</v>
      </c>
      <c r="I1142" s="77">
        <v>3.0011800000000002</v>
      </c>
      <c r="J1142" s="41">
        <f t="shared" si="872"/>
        <v>10154</v>
      </c>
      <c r="K1142" s="42">
        <v>1206147</v>
      </c>
      <c r="L1142" s="77">
        <v>8.0214099999999995</v>
      </c>
      <c r="M1142" s="42">
        <v>259832</v>
      </c>
      <c r="N1142" s="77">
        <v>2.99424</v>
      </c>
      <c r="O1142" s="41">
        <f t="shared" si="873"/>
        <v>10453</v>
      </c>
      <c r="P1142" s="42">
        <v>1249331</v>
      </c>
      <c r="Q1142" s="77">
        <v>8.6634899999999995</v>
      </c>
      <c r="R1142" s="42">
        <v>270354</v>
      </c>
      <c r="S1142" s="77">
        <v>3.00346</v>
      </c>
      <c r="T1142" s="41">
        <f t="shared" si="874"/>
        <v>11636</v>
      </c>
      <c r="U1142" s="42">
        <f t="shared" si="875"/>
        <v>32243</v>
      </c>
      <c r="V1142" s="43" t="s">
        <v>37</v>
      </c>
      <c r="W1142" s="44">
        <f t="shared" si="876"/>
        <v>32243</v>
      </c>
      <c r="X1142" s="45">
        <f t="shared" si="877"/>
        <v>8.1258707280143071E-3</v>
      </c>
      <c r="Y1142" s="44">
        <f t="shared" si="878"/>
        <v>136</v>
      </c>
      <c r="Z1142" s="45">
        <f t="shared" si="879"/>
        <v>2.9241023435820253E-2</v>
      </c>
      <c r="AA1142" s="46">
        <f t="shared" si="880"/>
        <v>2.3962235258868769E-2</v>
      </c>
      <c r="AB1142" s="183">
        <f t="shared" si="882"/>
        <v>2.4</v>
      </c>
      <c r="AC1142" s="36">
        <v>1131</v>
      </c>
      <c r="AD1142" s="47" t="e">
        <f>VLOOKUP(B1142,#REF!,3,FALSE)</f>
        <v>#REF!</v>
      </c>
      <c r="AE1142" s="2" t="e">
        <f t="shared" si="881"/>
        <v>#REF!</v>
      </c>
    </row>
    <row r="1143" spans="1:31" x14ac:dyDescent="0.2">
      <c r="A1143" s="25">
        <v>80</v>
      </c>
      <c r="B1143" s="38" t="s">
        <v>1974</v>
      </c>
      <c r="C1143" s="39" t="s">
        <v>51</v>
      </c>
      <c r="D1143" s="28">
        <v>2147</v>
      </c>
      <c r="E1143" s="69">
        <v>39264</v>
      </c>
      <c r="F1143" s="30"/>
      <c r="G1143" s="92"/>
      <c r="H1143" s="42"/>
      <c r="I1143" s="77"/>
      <c r="J1143" s="42">
        <v>1299708</v>
      </c>
      <c r="K1143" s="42"/>
      <c r="L1143" s="92"/>
      <c r="M1143" s="42"/>
      <c r="N1143" s="77"/>
      <c r="O1143" s="42">
        <v>712621</v>
      </c>
      <c r="P1143" s="42"/>
      <c r="Q1143" s="92"/>
      <c r="R1143" s="42"/>
      <c r="S1143" s="92"/>
      <c r="T1143" s="42">
        <v>737485</v>
      </c>
      <c r="U1143" s="42">
        <f t="shared" si="875"/>
        <v>2749814</v>
      </c>
      <c r="V1143" s="43" t="s">
        <v>37</v>
      </c>
      <c r="W1143" s="44">
        <f t="shared" si="876"/>
        <v>2749814</v>
      </c>
      <c r="X1143" s="45">
        <f t="shared" si="877"/>
        <v>0.69300726018310743</v>
      </c>
      <c r="Y1143" s="44">
        <f t="shared" si="878"/>
        <v>2147</v>
      </c>
      <c r="Z1143" s="45">
        <f t="shared" si="879"/>
        <v>0.46162115674048593</v>
      </c>
      <c r="AA1143" s="46">
        <f t="shared" si="880"/>
        <v>0.51946768260114129</v>
      </c>
      <c r="AB1143" s="183">
        <f t="shared" si="882"/>
        <v>51.95</v>
      </c>
      <c r="AC1143" s="36">
        <v>1132</v>
      </c>
      <c r="AD1143" s="47" t="e">
        <f>VLOOKUP(B1143,#REF!,3,FALSE)</f>
        <v>#REF!</v>
      </c>
      <c r="AE1143" s="2" t="e">
        <f t="shared" si="881"/>
        <v>#REF!</v>
      </c>
    </row>
    <row r="1144" spans="1:31" x14ac:dyDescent="0.2">
      <c r="A1144" s="25">
        <v>80</v>
      </c>
      <c r="B1144" s="51" t="s">
        <v>1975</v>
      </c>
      <c r="C1144" s="95" t="s">
        <v>1976</v>
      </c>
      <c r="D1144" s="71">
        <f>SUBTOTAL(9,D1131:D1143)</f>
        <v>4663</v>
      </c>
      <c r="E1144" s="69"/>
      <c r="F1144" s="55"/>
      <c r="G1144" s="56"/>
      <c r="H1144" s="55"/>
      <c r="I1144" s="56"/>
      <c r="J1144" s="57">
        <f>SUBTOTAL(9,J1131:J1143)</f>
        <v>1689960</v>
      </c>
      <c r="K1144" s="58"/>
      <c r="L1144" s="59"/>
      <c r="M1144" s="58"/>
      <c r="N1144" s="59"/>
      <c r="O1144" s="57">
        <f>SUBTOTAL(9,O1131:O1143)</f>
        <v>1119404</v>
      </c>
      <c r="P1144" s="57"/>
      <c r="Q1144" s="60"/>
      <c r="R1144" s="57"/>
      <c r="S1144" s="60"/>
      <c r="T1144" s="57">
        <f>SUBTOTAL(9,T1131:T1143)</f>
        <v>1158580</v>
      </c>
      <c r="U1144" s="57">
        <f>SUBTOTAL(9,U1131:U1143)</f>
        <v>3967944</v>
      </c>
      <c r="V1144" s="43"/>
      <c r="W1144" s="61">
        <f t="shared" ref="W1144:AB1144" si="883">SUBTOTAL(9,W1131:W1143)</f>
        <v>3967944</v>
      </c>
      <c r="X1144" s="62">
        <f t="shared" si="883"/>
        <v>1</v>
      </c>
      <c r="Y1144" s="61">
        <f t="shared" si="883"/>
        <v>4651</v>
      </c>
      <c r="Z1144" s="62">
        <f t="shared" si="883"/>
        <v>1</v>
      </c>
      <c r="AA1144" s="63">
        <f t="shared" si="883"/>
        <v>1</v>
      </c>
      <c r="AB1144" s="64">
        <f t="shared" si="883"/>
        <v>100</v>
      </c>
      <c r="AC1144" s="36">
        <v>1133</v>
      </c>
      <c r="AD1144" s="47" t="e">
        <f>VLOOKUP(B1144,#REF!,3,FALSE)</f>
        <v>#REF!</v>
      </c>
      <c r="AE1144" s="2" t="e">
        <f t="shared" si="881"/>
        <v>#REF!</v>
      </c>
    </row>
    <row r="1145" spans="1:31" ht="13.5" thickBot="1" x14ac:dyDescent="0.25">
      <c r="A1145" s="25">
        <v>80</v>
      </c>
      <c r="B1145" s="51"/>
      <c r="C1145" s="95"/>
      <c r="D1145" s="53" t="s">
        <v>54</v>
      </c>
      <c r="E1145" s="54">
        <f>COUNTIF(E1131:E1143,"&gt;0.0")</f>
        <v>11</v>
      </c>
      <c r="F1145" s="55"/>
      <c r="G1145" s="56"/>
      <c r="H1145" s="55"/>
      <c r="I1145" s="56"/>
      <c r="J1145" s="57"/>
      <c r="K1145" s="58"/>
      <c r="L1145" s="59"/>
      <c r="M1145" s="58"/>
      <c r="N1145" s="59"/>
      <c r="O1145" s="57"/>
      <c r="P1145" s="57"/>
      <c r="Q1145" s="60"/>
      <c r="R1145" s="57"/>
      <c r="S1145" s="60"/>
      <c r="T1145" s="57"/>
      <c r="U1145" s="42"/>
      <c r="V1145" s="43"/>
      <c r="W1145" s="44"/>
      <c r="X1145" s="45"/>
      <c r="Y1145" s="44"/>
      <c r="Z1145" s="45"/>
      <c r="AA1145" s="46"/>
      <c r="AB1145" s="183"/>
      <c r="AC1145" s="36">
        <v>1134</v>
      </c>
      <c r="AD1145" s="47"/>
    </row>
    <row r="1146" spans="1:31" ht="15.75" thickBot="1" x14ac:dyDescent="0.3">
      <c r="A1146" s="25">
        <v>81</v>
      </c>
      <c r="B1146" s="126" t="s">
        <v>1977</v>
      </c>
      <c r="C1146" s="72"/>
      <c r="D1146" s="28"/>
      <c r="E1146" s="69"/>
      <c r="F1146" s="42"/>
      <c r="G1146" s="92"/>
      <c r="H1146" s="42"/>
      <c r="I1146" s="92"/>
      <c r="J1146" s="42"/>
      <c r="K1146" s="42"/>
      <c r="L1146" s="92"/>
      <c r="M1146" s="42"/>
      <c r="N1146" s="92"/>
      <c r="O1146" s="42"/>
      <c r="P1146" s="42"/>
      <c r="Q1146" s="92"/>
      <c r="R1146" s="42"/>
      <c r="S1146" s="92"/>
      <c r="T1146" s="42"/>
      <c r="U1146" s="42"/>
      <c r="V1146" s="43"/>
      <c r="W1146" s="33"/>
      <c r="X1146" s="34"/>
      <c r="Y1146" s="33"/>
      <c r="Z1146" s="34"/>
      <c r="AA1146" s="35"/>
      <c r="AB1146" s="184">
        <v>100</v>
      </c>
      <c r="AC1146" s="36">
        <v>1135</v>
      </c>
      <c r="AD1146" s="47"/>
    </row>
    <row r="1147" spans="1:31" x14ac:dyDescent="0.2">
      <c r="A1147" s="25">
        <v>81</v>
      </c>
      <c r="B1147" s="76" t="s">
        <v>1978</v>
      </c>
      <c r="C1147" s="72" t="s">
        <v>1979</v>
      </c>
      <c r="D1147" s="28">
        <v>2063</v>
      </c>
      <c r="E1147" s="69">
        <v>38718</v>
      </c>
      <c r="F1147" s="42">
        <v>35372058</v>
      </c>
      <c r="G1147" s="77">
        <v>12.158989999999999</v>
      </c>
      <c r="H1147" s="42">
        <v>1511566</v>
      </c>
      <c r="I1147" s="77">
        <v>3.0037500000000001</v>
      </c>
      <c r="J1147" s="41">
        <f t="shared" ref="J1147:J1155" si="884">ROUND((+F1147*G1147+H1147*I1147)/1000,0)</f>
        <v>434629</v>
      </c>
      <c r="K1147" s="42">
        <v>36314083</v>
      </c>
      <c r="L1147" s="77">
        <v>11.40316</v>
      </c>
      <c r="M1147" s="42">
        <v>1576741</v>
      </c>
      <c r="N1147" s="77">
        <v>3.0037500000000001</v>
      </c>
      <c r="O1147" s="41">
        <f t="shared" ref="O1147:O1155" si="885">ROUND((+K1147*L1147+M1147*N1147)/1000,0)</f>
        <v>418831</v>
      </c>
      <c r="P1147" s="42">
        <v>37541782</v>
      </c>
      <c r="Q1147" s="77">
        <v>11.69624</v>
      </c>
      <c r="R1147" s="42">
        <v>1645029</v>
      </c>
      <c r="S1147" s="77">
        <v>3.0035889999999998</v>
      </c>
      <c r="T1147" s="41">
        <f t="shared" ref="T1147:T1155" si="886">ROUND((+P1147*Q1147+R1147*S1147)/1000,0)</f>
        <v>444039</v>
      </c>
      <c r="U1147" s="42">
        <f t="shared" ref="U1147:U1156" si="887">ROUND(+T1147+O1147+J1147,0)</f>
        <v>1297499</v>
      </c>
      <c r="V1147" s="43" t="s">
        <v>37</v>
      </c>
      <c r="W1147" s="44">
        <f t="shared" ref="W1147:W1156" si="888">IF(V1147="yes",U1147,"")</f>
        <v>1297499</v>
      </c>
      <c r="X1147" s="45">
        <f t="shared" ref="X1147:X1156" si="889">IF(V1147="yes",W1147/W$1157,0)</f>
        <v>0.12758349399688471</v>
      </c>
      <c r="Y1147" s="44">
        <f t="shared" ref="Y1147:Y1156" si="890">IF(V1147="yes",D1147,"")</f>
        <v>2063</v>
      </c>
      <c r="Z1147" s="45">
        <f t="shared" ref="Z1147:Z1156" si="891">IF(V1147="yes",Y1147/Y$1157,0)</f>
        <v>0.21020990421846342</v>
      </c>
      <c r="AA1147" s="46">
        <f t="shared" ref="AA1147:AA1156" si="892">(X1147*0.25+Z1147*0.75)</f>
        <v>0.18955330166306875</v>
      </c>
      <c r="AB1147" s="183">
        <f>ROUND(+AA1147*$AB$1146,2)</f>
        <v>18.96</v>
      </c>
      <c r="AC1147" s="36">
        <v>1136</v>
      </c>
      <c r="AD1147" s="47" t="e">
        <f>VLOOKUP(B1147,#REF!,3,FALSE)</f>
        <v>#REF!</v>
      </c>
      <c r="AE1147" s="2" t="e">
        <f t="shared" ref="AE1147:AE1157" si="893">EXACT(D1147,AD1147)</f>
        <v>#REF!</v>
      </c>
    </row>
    <row r="1148" spans="1:31" x14ac:dyDescent="0.2">
      <c r="A1148" s="25">
        <v>81</v>
      </c>
      <c r="B1148" s="38" t="s">
        <v>1980</v>
      </c>
      <c r="C1148" s="72" t="s">
        <v>1981</v>
      </c>
      <c r="D1148" s="28">
        <v>1113</v>
      </c>
      <c r="E1148" s="69">
        <v>38718</v>
      </c>
      <c r="F1148" s="42">
        <v>17975490</v>
      </c>
      <c r="G1148" s="77">
        <v>10.856109999999999</v>
      </c>
      <c r="H1148" s="42">
        <v>403701</v>
      </c>
      <c r="I1148" s="77">
        <v>3.0022199999999999</v>
      </c>
      <c r="J1148" s="41">
        <f t="shared" si="884"/>
        <v>196356</v>
      </c>
      <c r="K1148" s="42">
        <v>18722338</v>
      </c>
      <c r="L1148" s="77">
        <v>10.689909999999999</v>
      </c>
      <c r="M1148" s="42">
        <v>424457</v>
      </c>
      <c r="N1148" s="77">
        <v>3.0014799999999999</v>
      </c>
      <c r="O1148" s="41">
        <f t="shared" si="885"/>
        <v>201414</v>
      </c>
      <c r="P1148" s="42">
        <v>19665569</v>
      </c>
      <c r="Q1148" s="77">
        <v>10.398619999999999</v>
      </c>
      <c r="R1148" s="42">
        <v>442402</v>
      </c>
      <c r="S1148" s="77">
        <v>3.0017900000000002</v>
      </c>
      <c r="T1148" s="41">
        <f t="shared" si="886"/>
        <v>205823</v>
      </c>
      <c r="U1148" s="42">
        <f t="shared" si="887"/>
        <v>603593</v>
      </c>
      <c r="V1148" s="43" t="s">
        <v>37</v>
      </c>
      <c r="W1148" s="44">
        <f t="shared" si="888"/>
        <v>603593</v>
      </c>
      <c r="X1148" s="45">
        <f t="shared" si="889"/>
        <v>5.9351493829329832E-2</v>
      </c>
      <c r="Y1148" s="44">
        <f t="shared" si="890"/>
        <v>1113</v>
      </c>
      <c r="Z1148" s="45">
        <f t="shared" si="891"/>
        <v>0.11340941512125535</v>
      </c>
      <c r="AA1148" s="46">
        <f t="shared" si="892"/>
        <v>9.9894934798273965E-2</v>
      </c>
      <c r="AB1148" s="183">
        <f t="shared" ref="AB1148:AB1156" si="894">ROUND(+AA1148*$AB$1146,2)</f>
        <v>9.99</v>
      </c>
      <c r="AC1148" s="36">
        <v>1137</v>
      </c>
      <c r="AD1148" s="47" t="e">
        <f>VLOOKUP(B1148,#REF!,3,FALSE)</f>
        <v>#REF!</v>
      </c>
      <c r="AE1148" s="2" t="e">
        <f t="shared" si="893"/>
        <v>#REF!</v>
      </c>
    </row>
    <row r="1149" spans="1:31" x14ac:dyDescent="0.2">
      <c r="A1149" s="25">
        <v>81</v>
      </c>
      <c r="B1149" s="38" t="s">
        <v>1982</v>
      </c>
      <c r="C1149" s="72" t="s">
        <v>1983</v>
      </c>
      <c r="D1149" s="28">
        <v>994</v>
      </c>
      <c r="E1149" s="69">
        <v>38718</v>
      </c>
      <c r="F1149" s="42">
        <v>14915283</v>
      </c>
      <c r="G1149" s="77">
        <v>4.0435800000000004</v>
      </c>
      <c r="H1149" s="42">
        <v>145822</v>
      </c>
      <c r="I1149" s="77">
        <v>3.00366</v>
      </c>
      <c r="J1149" s="41">
        <f t="shared" si="884"/>
        <v>60749</v>
      </c>
      <c r="K1149" s="42">
        <v>15367158</v>
      </c>
      <c r="L1149" s="77">
        <v>5.1966000000000001</v>
      </c>
      <c r="M1149" s="42">
        <v>161598</v>
      </c>
      <c r="N1149" s="77">
        <v>3.0012699999999999</v>
      </c>
      <c r="O1149" s="41">
        <f t="shared" si="885"/>
        <v>80342</v>
      </c>
      <c r="P1149" s="42">
        <v>16302285</v>
      </c>
      <c r="Q1149" s="77">
        <v>6.0862499999999997</v>
      </c>
      <c r="R1149" s="42">
        <v>166409</v>
      </c>
      <c r="S1149" s="77">
        <v>3.0037500000000001</v>
      </c>
      <c r="T1149" s="41">
        <f t="shared" si="886"/>
        <v>99720</v>
      </c>
      <c r="U1149" s="42">
        <f t="shared" si="887"/>
        <v>240811</v>
      </c>
      <c r="V1149" s="43" t="s">
        <v>37</v>
      </c>
      <c r="W1149" s="44">
        <f t="shared" si="888"/>
        <v>240811</v>
      </c>
      <c r="X1149" s="45">
        <f t="shared" si="889"/>
        <v>2.36790230843213E-2</v>
      </c>
      <c r="Y1149" s="44">
        <f t="shared" si="890"/>
        <v>994</v>
      </c>
      <c r="Z1149" s="45">
        <f t="shared" si="891"/>
        <v>0.10128388017118402</v>
      </c>
      <c r="AA1149" s="46">
        <f t="shared" si="892"/>
        <v>8.188266589946834E-2</v>
      </c>
      <c r="AB1149" s="183">
        <f t="shared" si="894"/>
        <v>8.19</v>
      </c>
      <c r="AC1149" s="36">
        <v>1138</v>
      </c>
      <c r="AD1149" s="47" t="e">
        <f>VLOOKUP(B1149,#REF!,3,FALSE)</f>
        <v>#REF!</v>
      </c>
      <c r="AE1149" s="2" t="e">
        <f t="shared" si="893"/>
        <v>#REF!</v>
      </c>
    </row>
    <row r="1150" spans="1:31" x14ac:dyDescent="0.2">
      <c r="A1150" s="25">
        <v>81</v>
      </c>
      <c r="B1150" s="76" t="s">
        <v>1984</v>
      </c>
      <c r="C1150" s="72" t="s">
        <v>1985</v>
      </c>
      <c r="D1150" s="28">
        <v>587</v>
      </c>
      <c r="E1150" s="69">
        <v>38718</v>
      </c>
      <c r="F1150" s="42">
        <v>7344931</v>
      </c>
      <c r="G1150" s="77">
        <v>11.87796</v>
      </c>
      <c r="H1150" s="42">
        <v>8832</v>
      </c>
      <c r="I1150" s="77">
        <v>2.9438399999999998</v>
      </c>
      <c r="J1150" s="41">
        <f t="shared" si="884"/>
        <v>87269</v>
      </c>
      <c r="K1150" s="42">
        <v>7618630</v>
      </c>
      <c r="L1150" s="77">
        <v>13.143689999999999</v>
      </c>
      <c r="M1150" s="42">
        <v>9284</v>
      </c>
      <c r="N1150" s="77">
        <v>2.9082300000000001</v>
      </c>
      <c r="O1150" s="41">
        <f t="shared" si="885"/>
        <v>100164</v>
      </c>
      <c r="P1150" s="42">
        <v>8016133</v>
      </c>
      <c r="Q1150" s="77">
        <v>11.536099999999999</v>
      </c>
      <c r="R1150" s="42">
        <v>9660</v>
      </c>
      <c r="S1150" s="77">
        <v>3.0020699999999998</v>
      </c>
      <c r="T1150" s="41">
        <f t="shared" si="886"/>
        <v>92504</v>
      </c>
      <c r="U1150" s="42">
        <f t="shared" si="887"/>
        <v>279937</v>
      </c>
      <c r="V1150" s="43" t="s">
        <v>37</v>
      </c>
      <c r="W1150" s="44">
        <f t="shared" si="888"/>
        <v>279937</v>
      </c>
      <c r="X1150" s="45">
        <f t="shared" si="889"/>
        <v>2.7526295248787021E-2</v>
      </c>
      <c r="Y1150" s="44">
        <f t="shared" si="890"/>
        <v>587</v>
      </c>
      <c r="Z1150" s="45">
        <f t="shared" si="891"/>
        <v>5.9812512736906458E-2</v>
      </c>
      <c r="AA1150" s="46">
        <f t="shared" si="892"/>
        <v>5.1740958364876598E-2</v>
      </c>
      <c r="AB1150" s="183">
        <f t="shared" si="894"/>
        <v>5.17</v>
      </c>
      <c r="AC1150" s="36">
        <v>1139</v>
      </c>
      <c r="AD1150" s="47" t="e">
        <f>VLOOKUP(B1150,#REF!,3,FALSE)</f>
        <v>#REF!</v>
      </c>
      <c r="AE1150" s="2" t="e">
        <f t="shared" si="893"/>
        <v>#REF!</v>
      </c>
    </row>
    <row r="1151" spans="1:31" x14ac:dyDescent="0.2">
      <c r="A1151" s="25">
        <v>81</v>
      </c>
      <c r="B1151" s="38" t="s">
        <v>1986</v>
      </c>
      <c r="C1151" s="72" t="s">
        <v>1987</v>
      </c>
      <c r="D1151" s="28">
        <v>729</v>
      </c>
      <c r="E1151" s="69">
        <v>38718</v>
      </c>
      <c r="F1151" s="42">
        <v>7498823</v>
      </c>
      <c r="G1151" s="77">
        <v>10.54931</v>
      </c>
      <c r="H1151" s="42">
        <v>473283</v>
      </c>
      <c r="I1151" s="77">
        <v>3.0037500000000001</v>
      </c>
      <c r="J1151" s="41">
        <f t="shared" si="884"/>
        <v>80529</v>
      </c>
      <c r="K1151" s="42">
        <v>8065523</v>
      </c>
      <c r="L1151" s="77">
        <v>10.61342</v>
      </c>
      <c r="M1151" s="42">
        <v>497746</v>
      </c>
      <c r="N1151" s="77">
        <v>3.0035400000000001</v>
      </c>
      <c r="O1151" s="41">
        <f t="shared" si="885"/>
        <v>87098</v>
      </c>
      <c r="P1151" s="42">
        <v>8488248</v>
      </c>
      <c r="Q1151" s="77">
        <v>10.48199</v>
      </c>
      <c r="R1151" s="42">
        <v>518092</v>
      </c>
      <c r="S1151" s="77">
        <v>3.0033300000000001</v>
      </c>
      <c r="T1151" s="41">
        <f t="shared" si="886"/>
        <v>90530</v>
      </c>
      <c r="U1151" s="42">
        <f t="shared" si="887"/>
        <v>258157</v>
      </c>
      <c r="V1151" s="43" t="s">
        <v>37</v>
      </c>
      <c r="W1151" s="44">
        <f t="shared" si="888"/>
        <v>258157</v>
      </c>
      <c r="X1151" s="45">
        <f t="shared" si="889"/>
        <v>2.5384660843479467E-2</v>
      </c>
      <c r="Y1151" s="44">
        <f t="shared" si="890"/>
        <v>729</v>
      </c>
      <c r="Z1151" s="45">
        <f t="shared" si="891"/>
        <v>7.4281638475647033E-2</v>
      </c>
      <c r="AA1151" s="46">
        <f t="shared" si="892"/>
        <v>6.2057394067605139E-2</v>
      </c>
      <c r="AB1151" s="183">
        <f t="shared" si="894"/>
        <v>6.21</v>
      </c>
      <c r="AC1151" s="36">
        <v>1140</v>
      </c>
      <c r="AD1151" s="47" t="e">
        <f>VLOOKUP(B1151,#REF!,3,FALSE)</f>
        <v>#REF!</v>
      </c>
      <c r="AE1151" s="2" t="e">
        <f t="shared" si="893"/>
        <v>#REF!</v>
      </c>
    </row>
    <row r="1152" spans="1:31" x14ac:dyDescent="0.2">
      <c r="A1152" s="25">
        <v>81</v>
      </c>
      <c r="B1152" s="38" t="s">
        <v>1988</v>
      </c>
      <c r="C1152" s="72" t="s">
        <v>1989</v>
      </c>
      <c r="D1152" s="49">
        <v>755</v>
      </c>
      <c r="E1152" s="69">
        <v>38718</v>
      </c>
      <c r="F1152" s="42">
        <v>9809137</v>
      </c>
      <c r="G1152" s="77">
        <v>4.9139999999999997</v>
      </c>
      <c r="H1152" s="42">
        <v>211897</v>
      </c>
      <c r="I1152" s="77">
        <v>0.30203000000000002</v>
      </c>
      <c r="J1152" s="41">
        <f t="shared" si="884"/>
        <v>48266</v>
      </c>
      <c r="K1152" s="42">
        <v>10743509</v>
      </c>
      <c r="L1152" s="77">
        <v>4.4422199999999998</v>
      </c>
      <c r="M1152" s="42">
        <v>229661</v>
      </c>
      <c r="N1152" s="77">
        <v>0.27866999999999997</v>
      </c>
      <c r="O1152" s="41">
        <f t="shared" si="885"/>
        <v>47789</v>
      </c>
      <c r="P1152" s="42">
        <v>11293775</v>
      </c>
      <c r="Q1152" s="77">
        <v>4.2256900000000002</v>
      </c>
      <c r="R1152" s="42">
        <v>238964</v>
      </c>
      <c r="S1152" s="77">
        <v>0.26782</v>
      </c>
      <c r="T1152" s="41">
        <f t="shared" si="886"/>
        <v>47788</v>
      </c>
      <c r="U1152" s="42">
        <f t="shared" si="887"/>
        <v>143843</v>
      </c>
      <c r="V1152" s="43" t="s">
        <v>37</v>
      </c>
      <c r="W1152" s="44">
        <f t="shared" si="888"/>
        <v>143843</v>
      </c>
      <c r="X1152" s="45">
        <f t="shared" si="889"/>
        <v>1.414412845558562E-2</v>
      </c>
      <c r="Y1152" s="44">
        <f t="shared" si="890"/>
        <v>755</v>
      </c>
      <c r="Z1152" s="45">
        <f t="shared" si="891"/>
        <v>7.6930915019360099E-2</v>
      </c>
      <c r="AA1152" s="46">
        <f t="shared" si="892"/>
        <v>6.1234218378416479E-2</v>
      </c>
      <c r="AB1152" s="183">
        <f t="shared" si="894"/>
        <v>6.12</v>
      </c>
      <c r="AC1152" s="36">
        <v>1141</v>
      </c>
      <c r="AD1152" s="47" t="e">
        <f>VLOOKUP(B1152,#REF!,3,FALSE)</f>
        <v>#REF!</v>
      </c>
      <c r="AE1152" s="2" t="e">
        <f t="shared" si="893"/>
        <v>#REF!</v>
      </c>
    </row>
    <row r="1153" spans="1:35" x14ac:dyDescent="0.2">
      <c r="A1153" s="25">
        <v>81</v>
      </c>
      <c r="B1153" s="38" t="s">
        <v>1990</v>
      </c>
      <c r="C1153" s="72" t="s">
        <v>1991</v>
      </c>
      <c r="D1153" s="28">
        <v>265</v>
      </c>
      <c r="E1153" s="69">
        <v>38718</v>
      </c>
      <c r="F1153" s="42">
        <v>2217876</v>
      </c>
      <c r="G1153" s="77">
        <v>4.8898099999999998</v>
      </c>
      <c r="H1153" s="42">
        <v>130219</v>
      </c>
      <c r="I1153" s="77">
        <v>2.04271</v>
      </c>
      <c r="J1153" s="41">
        <f t="shared" si="884"/>
        <v>11111</v>
      </c>
      <c r="K1153" s="42">
        <v>2399055</v>
      </c>
      <c r="L1153" s="77">
        <v>4.58514</v>
      </c>
      <c r="M1153" s="42">
        <v>143814</v>
      </c>
      <c r="N1153" s="77">
        <v>2.0860300000000001</v>
      </c>
      <c r="O1153" s="41">
        <f t="shared" si="885"/>
        <v>11300</v>
      </c>
      <c r="P1153" s="42">
        <v>2545923</v>
      </c>
      <c r="Q1153" s="77">
        <v>5.49899</v>
      </c>
      <c r="R1153" s="42">
        <v>149638</v>
      </c>
      <c r="S1153" s="77">
        <v>2.0048400000000002</v>
      </c>
      <c r="T1153" s="41">
        <f t="shared" si="886"/>
        <v>14300</v>
      </c>
      <c r="U1153" s="42">
        <f t="shared" si="887"/>
        <v>36711</v>
      </c>
      <c r="V1153" s="43" t="s">
        <v>37</v>
      </c>
      <c r="W1153" s="44">
        <f t="shared" si="888"/>
        <v>36711</v>
      </c>
      <c r="X1153" s="45">
        <f t="shared" si="889"/>
        <v>3.609804437706414E-3</v>
      </c>
      <c r="Y1153" s="44">
        <f t="shared" si="890"/>
        <v>265</v>
      </c>
      <c r="Z1153" s="45">
        <f t="shared" si="891"/>
        <v>2.7002241695536989E-2</v>
      </c>
      <c r="AA1153" s="46">
        <f t="shared" si="892"/>
        <v>2.1154132381079348E-2</v>
      </c>
      <c r="AB1153" s="183">
        <f t="shared" si="894"/>
        <v>2.12</v>
      </c>
      <c r="AC1153" s="36">
        <v>1142</v>
      </c>
      <c r="AD1153" s="47" t="e">
        <f>VLOOKUP(B1153,#REF!,3,FALSE)</f>
        <v>#REF!</v>
      </c>
      <c r="AE1153" s="2" t="e">
        <f t="shared" si="893"/>
        <v>#REF!</v>
      </c>
    </row>
    <row r="1154" spans="1:35" x14ac:dyDescent="0.2">
      <c r="A1154" s="25">
        <v>81</v>
      </c>
      <c r="B1154" s="38" t="s">
        <v>1992</v>
      </c>
      <c r="C1154" s="89" t="s">
        <v>325</v>
      </c>
      <c r="D1154" s="28">
        <v>242</v>
      </c>
      <c r="E1154" s="69">
        <v>38718</v>
      </c>
      <c r="F1154" s="42">
        <v>3476175</v>
      </c>
      <c r="G1154" s="77">
        <v>7.0350299999999999</v>
      </c>
      <c r="H1154" s="42">
        <v>28039</v>
      </c>
      <c r="I1154" s="77">
        <v>0</v>
      </c>
      <c r="J1154" s="41">
        <f t="shared" si="884"/>
        <v>24455</v>
      </c>
      <c r="K1154" s="42">
        <v>4190365</v>
      </c>
      <c r="L1154" s="77">
        <v>6.1223700000000001</v>
      </c>
      <c r="M1154" s="42">
        <v>29475</v>
      </c>
      <c r="N1154" s="77">
        <v>0</v>
      </c>
      <c r="O1154" s="41">
        <f t="shared" si="885"/>
        <v>25655</v>
      </c>
      <c r="P1154" s="42">
        <v>4298583</v>
      </c>
      <c r="Q1154" s="77">
        <v>6.4793399999999997</v>
      </c>
      <c r="R1154" s="42">
        <v>30669</v>
      </c>
      <c r="S1154" s="77">
        <v>0</v>
      </c>
      <c r="T1154" s="41">
        <f t="shared" si="886"/>
        <v>27852</v>
      </c>
      <c r="U1154" s="42">
        <f t="shared" si="887"/>
        <v>77962</v>
      </c>
      <c r="V1154" s="43" t="s">
        <v>37</v>
      </c>
      <c r="W1154" s="44">
        <f t="shared" si="888"/>
        <v>77962</v>
      </c>
      <c r="X1154" s="45">
        <f t="shared" si="889"/>
        <v>7.6660285356560005E-3</v>
      </c>
      <c r="Y1154" s="44">
        <f t="shared" si="890"/>
        <v>242</v>
      </c>
      <c r="Z1154" s="45">
        <f t="shared" si="891"/>
        <v>2.4658650906867741E-2</v>
      </c>
      <c r="AA1154" s="46">
        <f t="shared" si="892"/>
        <v>2.0410495314064806E-2</v>
      </c>
      <c r="AB1154" s="183">
        <f t="shared" si="894"/>
        <v>2.04</v>
      </c>
      <c r="AC1154" s="36">
        <v>1143</v>
      </c>
      <c r="AD1154" s="47" t="e">
        <f>VLOOKUP(B1154,#REF!,3,FALSE)</f>
        <v>#REF!</v>
      </c>
      <c r="AE1154" s="2" t="e">
        <f t="shared" si="893"/>
        <v>#REF!</v>
      </c>
    </row>
    <row r="1155" spans="1:35" x14ac:dyDescent="0.2">
      <c r="A1155" s="25">
        <v>81</v>
      </c>
      <c r="B1155" s="38" t="s">
        <v>1993</v>
      </c>
      <c r="C1155" s="72" t="s">
        <v>1994</v>
      </c>
      <c r="D1155" s="28">
        <v>66</v>
      </c>
      <c r="E1155" s="69">
        <v>38718</v>
      </c>
      <c r="F1155" s="42">
        <v>736441</v>
      </c>
      <c r="G1155" s="77">
        <v>8.1</v>
      </c>
      <c r="H1155" s="42">
        <v>32490</v>
      </c>
      <c r="I1155" s="77">
        <v>0</v>
      </c>
      <c r="J1155" s="41">
        <f t="shared" si="884"/>
        <v>5965</v>
      </c>
      <c r="K1155" s="42">
        <v>854689</v>
      </c>
      <c r="L1155" s="77">
        <v>8.1</v>
      </c>
      <c r="M1155" s="42">
        <v>34152</v>
      </c>
      <c r="N1155" s="77">
        <v>0</v>
      </c>
      <c r="O1155" s="41">
        <f t="shared" si="885"/>
        <v>6923</v>
      </c>
      <c r="P1155" s="42">
        <v>873110</v>
      </c>
      <c r="Q1155" s="77">
        <v>8.1</v>
      </c>
      <c r="R1155" s="42">
        <v>37376</v>
      </c>
      <c r="S1155" s="77">
        <v>0</v>
      </c>
      <c r="T1155" s="41">
        <f t="shared" si="886"/>
        <v>7072</v>
      </c>
      <c r="U1155" s="42">
        <f t="shared" si="887"/>
        <v>19960</v>
      </c>
      <c r="V1155" s="43" t="s">
        <v>37</v>
      </c>
      <c r="W1155" s="44">
        <f t="shared" si="888"/>
        <v>19960</v>
      </c>
      <c r="X1155" s="45">
        <f t="shared" si="889"/>
        <v>1.9626732199237292E-3</v>
      </c>
      <c r="Y1155" s="44">
        <f t="shared" si="890"/>
        <v>66</v>
      </c>
      <c r="Z1155" s="45">
        <f t="shared" si="891"/>
        <v>6.7250866109639287E-3</v>
      </c>
      <c r="AA1155" s="46">
        <f t="shared" si="892"/>
        <v>5.5344832632038786E-3</v>
      </c>
      <c r="AB1155" s="183">
        <f t="shared" si="894"/>
        <v>0.55000000000000004</v>
      </c>
      <c r="AC1155" s="36">
        <v>1144</v>
      </c>
      <c r="AD1155" s="47" t="e">
        <f>VLOOKUP(B1155,#REF!,3,FALSE)</f>
        <v>#REF!</v>
      </c>
      <c r="AE1155" s="2" t="e">
        <f t="shared" si="893"/>
        <v>#REF!</v>
      </c>
    </row>
    <row r="1156" spans="1:35" x14ac:dyDescent="0.2">
      <c r="A1156" s="25">
        <v>81</v>
      </c>
      <c r="B1156" s="38" t="s">
        <v>1995</v>
      </c>
      <c r="C1156" s="39" t="s">
        <v>51</v>
      </c>
      <c r="D1156" s="28">
        <v>3000</v>
      </c>
      <c r="E1156" s="69">
        <v>38718</v>
      </c>
      <c r="F1156" s="30"/>
      <c r="G1156" s="77"/>
      <c r="H1156" s="42"/>
      <c r="I1156" s="92"/>
      <c r="J1156" s="42">
        <v>2535528</v>
      </c>
      <c r="K1156" s="42"/>
      <c r="L1156" s="92"/>
      <c r="M1156" s="42"/>
      <c r="N1156" s="77"/>
      <c r="O1156" s="42">
        <v>2829886</v>
      </c>
      <c r="P1156" s="42"/>
      <c r="Q1156" s="77"/>
      <c r="R1156" s="42"/>
      <c r="S1156" s="92"/>
      <c r="T1156" s="42">
        <v>1845916</v>
      </c>
      <c r="U1156" s="42">
        <f t="shared" si="887"/>
        <v>7211330</v>
      </c>
      <c r="V1156" s="43" t="s">
        <v>37</v>
      </c>
      <c r="W1156" s="44">
        <f t="shared" si="888"/>
        <v>7211330</v>
      </c>
      <c r="X1156" s="45">
        <f t="shared" si="889"/>
        <v>0.70909239834832594</v>
      </c>
      <c r="Y1156" s="44">
        <f t="shared" si="890"/>
        <v>3000</v>
      </c>
      <c r="Z1156" s="45">
        <f t="shared" si="891"/>
        <v>0.30568575504381496</v>
      </c>
      <c r="AA1156" s="46">
        <f t="shared" si="892"/>
        <v>0.40653741586994269</v>
      </c>
      <c r="AB1156" s="183">
        <f t="shared" si="894"/>
        <v>40.65</v>
      </c>
      <c r="AC1156" s="36">
        <v>1145</v>
      </c>
      <c r="AD1156" s="47" t="e">
        <f>VLOOKUP(B1156,#REF!,3,FALSE)</f>
        <v>#REF!</v>
      </c>
      <c r="AE1156" s="2" t="e">
        <f t="shared" si="893"/>
        <v>#REF!</v>
      </c>
    </row>
    <row r="1157" spans="1:35" x14ac:dyDescent="0.2">
      <c r="A1157" s="25">
        <v>81</v>
      </c>
      <c r="B1157" s="51" t="s">
        <v>1996</v>
      </c>
      <c r="C1157" s="95" t="s">
        <v>1997</v>
      </c>
      <c r="D1157" s="71">
        <f>SUBTOTAL(9,D1147:D1156)</f>
        <v>9814</v>
      </c>
      <c r="E1157" s="69"/>
      <c r="F1157" s="55"/>
      <c r="G1157" s="56"/>
      <c r="H1157" s="55"/>
      <c r="I1157" s="56"/>
      <c r="J1157" s="57">
        <f>SUBTOTAL(9,J1147:J1156)</f>
        <v>3484857</v>
      </c>
      <c r="K1157" s="58"/>
      <c r="L1157" s="59"/>
      <c r="M1157" s="58"/>
      <c r="N1157" s="59"/>
      <c r="O1157" s="57">
        <f>SUBTOTAL(9,O1147:O1156)</f>
        <v>3809402</v>
      </c>
      <c r="P1157" s="57"/>
      <c r="Q1157" s="60"/>
      <c r="R1157" s="57"/>
      <c r="S1157" s="60"/>
      <c r="T1157" s="57">
        <f>SUBTOTAL(9,T1147:T1156)</f>
        <v>2875544</v>
      </c>
      <c r="U1157" s="57">
        <f>SUBTOTAL(9,U1147:U1156)</f>
        <v>10169803</v>
      </c>
      <c r="V1157" s="43"/>
      <c r="W1157" s="61">
        <f t="shared" ref="W1157:AB1157" si="895">SUBTOTAL(9,W1147:W1156)</f>
        <v>10169803</v>
      </c>
      <c r="X1157" s="62">
        <f t="shared" si="895"/>
        <v>1</v>
      </c>
      <c r="Y1157" s="61">
        <f t="shared" si="895"/>
        <v>9814</v>
      </c>
      <c r="Z1157" s="62">
        <f t="shared" si="895"/>
        <v>1</v>
      </c>
      <c r="AA1157" s="63">
        <f t="shared" si="895"/>
        <v>1</v>
      </c>
      <c r="AB1157" s="64">
        <f t="shared" si="895"/>
        <v>100</v>
      </c>
      <c r="AC1157" s="36">
        <v>1146</v>
      </c>
      <c r="AD1157" s="47" t="e">
        <f>VLOOKUP(B1157,#REF!,3,FALSE)</f>
        <v>#REF!</v>
      </c>
      <c r="AE1157" s="2" t="e">
        <f t="shared" si="893"/>
        <v>#REF!</v>
      </c>
      <c r="AG1157" s="2">
        <v>94939.5</v>
      </c>
    </row>
    <row r="1158" spans="1:35" ht="13.5" thickBot="1" x14ac:dyDescent="0.25">
      <c r="A1158" s="25">
        <v>81</v>
      </c>
      <c r="B1158" s="51"/>
      <c r="C1158" s="95"/>
      <c r="D1158" s="53" t="s">
        <v>54</v>
      </c>
      <c r="E1158" s="54">
        <f>COUNTIF(E1147:E1156,"&gt;0.0")</f>
        <v>10</v>
      </c>
      <c r="F1158" s="55"/>
      <c r="G1158" s="56"/>
      <c r="H1158" s="55"/>
      <c r="I1158" s="56"/>
      <c r="J1158" s="57"/>
      <c r="K1158" s="58"/>
      <c r="L1158" s="59"/>
      <c r="M1158" s="58"/>
      <c r="N1158" s="59"/>
      <c r="O1158" s="57"/>
      <c r="P1158" s="57"/>
      <c r="Q1158" s="60"/>
      <c r="R1158" s="57"/>
      <c r="S1158" s="60"/>
      <c r="T1158" s="57"/>
      <c r="U1158" s="42"/>
      <c r="V1158" s="43"/>
      <c r="W1158" s="44"/>
      <c r="X1158" s="45"/>
      <c r="Y1158" s="44"/>
      <c r="Z1158" s="45"/>
      <c r="AA1158" s="46"/>
      <c r="AB1158" s="183"/>
      <c r="AC1158" s="36">
        <v>1147</v>
      </c>
      <c r="AD1158" s="47"/>
      <c r="AG1158" s="2">
        <v>125008</v>
      </c>
      <c r="AH1158" s="2">
        <f>AG1158-AG1157</f>
        <v>30068.5</v>
      </c>
      <c r="AI1158" s="2">
        <f>AH1158/AG1158</f>
        <v>0.24053260591322156</v>
      </c>
    </row>
    <row r="1159" spans="1:35" ht="15.75" thickBot="1" x14ac:dyDescent="0.3">
      <c r="A1159" s="25">
        <v>82</v>
      </c>
      <c r="B1159" s="78" t="s">
        <v>1998</v>
      </c>
      <c r="C1159" s="72"/>
      <c r="D1159" s="28"/>
      <c r="E1159" s="69"/>
      <c r="F1159" s="42"/>
      <c r="G1159" s="92"/>
      <c r="H1159" s="42"/>
      <c r="I1159" s="92"/>
      <c r="J1159" s="42"/>
      <c r="K1159" s="42"/>
      <c r="L1159" s="92"/>
      <c r="M1159" s="42"/>
      <c r="N1159" s="92"/>
      <c r="O1159" s="42"/>
      <c r="P1159" s="42"/>
      <c r="Q1159" s="92"/>
      <c r="R1159" s="42"/>
      <c r="S1159" s="92"/>
      <c r="T1159" s="42"/>
      <c r="U1159" s="42"/>
      <c r="V1159" s="43"/>
      <c r="W1159" s="33"/>
      <c r="X1159" s="34"/>
      <c r="Y1159" s="33"/>
      <c r="Z1159" s="34"/>
      <c r="AA1159" s="35"/>
      <c r="AB1159" s="184">
        <v>100</v>
      </c>
      <c r="AC1159" s="36">
        <v>1148</v>
      </c>
      <c r="AD1159" s="47"/>
      <c r="AF1159" s="2" t="s">
        <v>1999</v>
      </c>
      <c r="AG1159" s="127" t="s">
        <v>2000</v>
      </c>
      <c r="AH1159" s="2" t="s">
        <v>2001</v>
      </c>
    </row>
    <row r="1160" spans="1:35" x14ac:dyDescent="0.2">
      <c r="A1160" s="25">
        <v>82</v>
      </c>
      <c r="B1160" s="76" t="s">
        <v>2002</v>
      </c>
      <c r="C1160" s="72" t="s">
        <v>2003</v>
      </c>
      <c r="D1160" s="28">
        <v>101724</v>
      </c>
      <c r="E1160" s="69">
        <v>32509</v>
      </c>
      <c r="F1160" s="42">
        <v>1797375495</v>
      </c>
      <c r="G1160" s="77">
        <v>12.55686</v>
      </c>
      <c r="H1160" s="42">
        <v>13783190</v>
      </c>
      <c r="I1160" s="77">
        <v>2.97464</v>
      </c>
      <c r="J1160" s="41">
        <f t="shared" ref="J1160:J1176" si="896">ROUND((+F1160*G1160+H1160*I1160)/1000,5)</f>
        <v>22610392.486450002</v>
      </c>
      <c r="K1160" s="42">
        <v>1821875715</v>
      </c>
      <c r="L1160" s="77">
        <v>13.796110000000001</v>
      </c>
      <c r="M1160" s="42">
        <v>15157939</v>
      </c>
      <c r="N1160" s="77">
        <v>3.0037500000000001</v>
      </c>
      <c r="O1160" s="41">
        <f t="shared" ref="O1160:O1176" si="897">ROUND((+K1160*L1160+M1160*N1160)/1000,5)</f>
        <v>25180328.429740001</v>
      </c>
      <c r="P1160" s="42">
        <v>1881344390</v>
      </c>
      <c r="Q1160" s="77">
        <v>13.81302</v>
      </c>
      <c r="R1160" s="42">
        <v>15012022</v>
      </c>
      <c r="S1160" s="77">
        <v>3.00373</v>
      </c>
      <c r="T1160" s="41">
        <f t="shared" ref="T1160:T1167" si="898">ROUND((+P1160*Q1160+R1160*S1160)/1000,5)</f>
        <v>26032139.746800002</v>
      </c>
      <c r="U1160" s="42">
        <f t="shared" ref="U1160:U1177" si="899">ROUND(+T1160+O1160+J1160,0)</f>
        <v>73822861</v>
      </c>
      <c r="V1160" s="43" t="s">
        <v>37</v>
      </c>
      <c r="W1160" s="44">
        <f t="shared" ref="W1160:W1177" si="900">IF(V1160="yes",U1160,"")</f>
        <v>73822861</v>
      </c>
      <c r="X1160" s="45">
        <f t="shared" ref="X1160:X1177" si="901">IF(V1160="yes",W1160/W$1178,0)</f>
        <v>0.49829529808635292</v>
      </c>
      <c r="Y1160" s="44">
        <f t="shared" ref="Y1160:Y1177" si="902">IF(V1160="yes",D1160,"")</f>
        <v>101724</v>
      </c>
      <c r="Z1160" s="45">
        <f t="shared" ref="Z1160:Z1177" si="903">IF(V1160="yes",Y1160/Y$1178,0)</f>
        <v>0.58238153307112306</v>
      </c>
      <c r="AA1160" s="46">
        <f t="shared" ref="AA1160:AA1177" si="904">(X1160*0.25+Z1160*0.75)</f>
        <v>0.56135997432493057</v>
      </c>
      <c r="AB1160" s="183">
        <f>ROUND(+AA1160*$AB$1159,3)</f>
        <v>56.136000000000003</v>
      </c>
      <c r="AC1160" s="36">
        <v>1149</v>
      </c>
      <c r="AD1160" s="47" t="e">
        <f>VLOOKUP(B1160,#REF!,3,FALSE)</f>
        <v>#REF!</v>
      </c>
      <c r="AE1160" s="2" t="e">
        <f t="shared" ref="AE1160:AE1178" si="905">EXACT(D1160,AD1160)</f>
        <v>#REF!</v>
      </c>
      <c r="AF1160" s="106">
        <v>99685</v>
      </c>
      <c r="AG1160" s="108">
        <f>(AF1160-Y1160)/Y1160</f>
        <v>-2.0044433958554521E-2</v>
      </c>
      <c r="AH1160" s="44">
        <v>98359</v>
      </c>
      <c r="AI1160" s="2" t="s">
        <v>2003</v>
      </c>
    </row>
    <row r="1161" spans="1:35" x14ac:dyDescent="0.2">
      <c r="A1161" s="25">
        <v>82</v>
      </c>
      <c r="B1161" s="76" t="s">
        <v>2004</v>
      </c>
      <c r="C1161" s="72" t="s">
        <v>2005</v>
      </c>
      <c r="D1161" s="28">
        <v>39102</v>
      </c>
      <c r="E1161" s="69">
        <v>32509</v>
      </c>
      <c r="F1161" s="42">
        <v>557770204</v>
      </c>
      <c r="G1161" s="77">
        <v>8.3088099999999994</v>
      </c>
      <c r="H1161" s="42">
        <v>5756432</v>
      </c>
      <c r="I1161" s="77">
        <v>3.0037500000000001</v>
      </c>
      <c r="J1161" s="41">
        <f t="shared" si="896"/>
        <v>4651697.5313200001</v>
      </c>
      <c r="K1161" s="42">
        <v>581891899</v>
      </c>
      <c r="L1161" s="77">
        <v>8.4541299999999993</v>
      </c>
      <c r="M1161" s="42">
        <v>6278102</v>
      </c>
      <c r="N1161" s="77">
        <v>3.0037500000000001</v>
      </c>
      <c r="O1161" s="41">
        <f t="shared" si="897"/>
        <v>4938247.60898</v>
      </c>
      <c r="P1161" s="42">
        <v>619648997</v>
      </c>
      <c r="Q1161" s="77">
        <v>8.5035600000000002</v>
      </c>
      <c r="R1161" s="42">
        <v>6450784</v>
      </c>
      <c r="S1161" s="77">
        <v>3.0037500000000001</v>
      </c>
      <c r="T1161" s="41">
        <f t="shared" si="898"/>
        <v>5288598.9673699997</v>
      </c>
      <c r="U1161" s="42">
        <f t="shared" si="899"/>
        <v>14878544</v>
      </c>
      <c r="V1161" s="43" t="s">
        <v>37</v>
      </c>
      <c r="W1161" s="44">
        <f t="shared" si="900"/>
        <v>14878544</v>
      </c>
      <c r="X1161" s="45">
        <f t="shared" si="901"/>
        <v>0.10042835535148005</v>
      </c>
      <c r="Y1161" s="44">
        <f t="shared" si="902"/>
        <v>39102</v>
      </c>
      <c r="Z1161" s="45">
        <f t="shared" si="903"/>
        <v>0.22386342167184789</v>
      </c>
      <c r="AA1161" s="46">
        <f t="shared" si="904"/>
        <v>0.19300465509175593</v>
      </c>
      <c r="AB1161" s="183">
        <f t="shared" ref="AB1161:AB1176" si="906">ROUND(+AA1161*$AB$1159,3)</f>
        <v>19.3</v>
      </c>
      <c r="AC1161" s="36">
        <v>1150</v>
      </c>
      <c r="AD1161" s="47" t="e">
        <f>VLOOKUP(B1161,#REF!,3,FALSE)</f>
        <v>#REF!</v>
      </c>
      <c r="AE1161" s="2" t="e">
        <f t="shared" si="905"/>
        <v>#REF!</v>
      </c>
      <c r="AF1161" s="106">
        <v>33217</v>
      </c>
      <c r="AG1161" s="108">
        <f>ROUNDDOWN((AF1161-Y1161)/Y1161,2)</f>
        <v>-0.15</v>
      </c>
      <c r="AH1161" s="44">
        <v>31258</v>
      </c>
      <c r="AI1161" s="2" t="s">
        <v>2005</v>
      </c>
    </row>
    <row r="1162" spans="1:35" x14ac:dyDescent="0.2">
      <c r="A1162" s="25">
        <v>82</v>
      </c>
      <c r="B1162" s="76" t="s">
        <v>2006</v>
      </c>
      <c r="C1162" s="72" t="s">
        <v>2007</v>
      </c>
      <c r="D1162" s="28">
        <v>1176</v>
      </c>
      <c r="E1162" s="69">
        <v>32509</v>
      </c>
      <c r="F1162" s="42">
        <v>47278582</v>
      </c>
      <c r="G1162" s="77">
        <v>5.8435499999999996</v>
      </c>
      <c r="H1162" s="42">
        <v>974318</v>
      </c>
      <c r="I1162" s="77">
        <v>2.0527799999999998</v>
      </c>
      <c r="J1162" s="41">
        <f t="shared" si="896"/>
        <v>278274.81835000002</v>
      </c>
      <c r="K1162" s="42">
        <v>55976704</v>
      </c>
      <c r="L1162" s="77">
        <v>6.3690100000000003</v>
      </c>
      <c r="M1162" s="42">
        <v>1040076</v>
      </c>
      <c r="N1162" s="77">
        <v>1.86903</v>
      </c>
      <c r="O1162" s="41">
        <f t="shared" si="897"/>
        <v>358460.12079000002</v>
      </c>
      <c r="P1162" s="42">
        <v>71366803</v>
      </c>
      <c r="Q1162" s="77">
        <v>5.43851</v>
      </c>
      <c r="R1162" s="42">
        <v>1104424</v>
      </c>
      <c r="S1162" s="77">
        <v>1.8109</v>
      </c>
      <c r="T1162" s="41">
        <f t="shared" si="898"/>
        <v>390129.07321</v>
      </c>
      <c r="U1162" s="42">
        <f t="shared" si="899"/>
        <v>1026864</v>
      </c>
      <c r="V1162" s="43" t="s">
        <v>37</v>
      </c>
      <c r="W1162" s="44">
        <f t="shared" si="900"/>
        <v>1026864</v>
      </c>
      <c r="X1162" s="45">
        <f t="shared" si="901"/>
        <v>6.9312066214034258E-3</v>
      </c>
      <c r="Y1162" s="44">
        <f t="shared" si="902"/>
        <v>1176</v>
      </c>
      <c r="Z1162" s="45">
        <f t="shared" si="903"/>
        <v>6.7327344863713657E-3</v>
      </c>
      <c r="AA1162" s="46">
        <f t="shared" si="904"/>
        <v>6.7823525201293807E-3</v>
      </c>
      <c r="AB1162" s="183">
        <f t="shared" si="906"/>
        <v>0.67800000000000005</v>
      </c>
      <c r="AC1162" s="36">
        <v>1151</v>
      </c>
      <c r="AD1162" s="47" t="e">
        <f>VLOOKUP(B1162,#REF!,3,FALSE)</f>
        <v>#REF!</v>
      </c>
      <c r="AE1162" s="2" t="e">
        <f t="shared" si="905"/>
        <v>#REF!</v>
      </c>
      <c r="AF1162" s="106">
        <v>1270</v>
      </c>
      <c r="AG1162" s="108">
        <f t="shared" ref="AG1162:AG1177" si="907">(AF1162-Y1162)/Y1162</f>
        <v>7.9931972789115652E-2</v>
      </c>
      <c r="AH1162" s="44">
        <v>1321</v>
      </c>
      <c r="AI1162" s="2" t="s">
        <v>2007</v>
      </c>
    </row>
    <row r="1163" spans="1:35" x14ac:dyDescent="0.2">
      <c r="A1163" s="25">
        <v>82</v>
      </c>
      <c r="B1163" s="76" t="s">
        <v>2008</v>
      </c>
      <c r="C1163" s="89" t="s">
        <v>383</v>
      </c>
      <c r="D1163" s="28">
        <v>91</v>
      </c>
      <c r="E1163" s="69">
        <v>35521</v>
      </c>
      <c r="F1163" s="42">
        <v>0</v>
      </c>
      <c r="G1163" s="77">
        <v>8.1795600000000004</v>
      </c>
      <c r="H1163" s="42">
        <v>0</v>
      </c>
      <c r="I1163" s="77">
        <v>0</v>
      </c>
      <c r="J1163" s="41">
        <f t="shared" si="896"/>
        <v>0</v>
      </c>
      <c r="K1163" s="42">
        <v>0</v>
      </c>
      <c r="L1163" s="77">
        <v>7.6051700000000002</v>
      </c>
      <c r="M1163" s="42">
        <v>0</v>
      </c>
      <c r="N1163" s="77">
        <v>0</v>
      </c>
      <c r="O1163" s="41">
        <f t="shared" si="897"/>
        <v>0</v>
      </c>
      <c r="P1163" s="42">
        <v>0</v>
      </c>
      <c r="Q1163" s="77">
        <v>8.0067199999999996</v>
      </c>
      <c r="R1163" s="42">
        <v>0</v>
      </c>
      <c r="S1163" s="77">
        <v>0</v>
      </c>
      <c r="T1163" s="41">
        <f t="shared" si="898"/>
        <v>0</v>
      </c>
      <c r="U1163" s="42">
        <f t="shared" si="899"/>
        <v>0</v>
      </c>
      <c r="V1163" s="43" t="s">
        <v>37</v>
      </c>
      <c r="W1163" s="44">
        <f t="shared" si="900"/>
        <v>0</v>
      </c>
      <c r="X1163" s="45">
        <f t="shared" si="901"/>
        <v>0</v>
      </c>
      <c r="Y1163" s="44">
        <f t="shared" si="902"/>
        <v>91</v>
      </c>
      <c r="Z1163" s="45">
        <f t="shared" si="903"/>
        <v>5.2098540668349847E-4</v>
      </c>
      <c r="AA1163" s="46">
        <f t="shared" si="904"/>
        <v>3.9073905501262388E-4</v>
      </c>
      <c r="AB1163" s="183">
        <f t="shared" si="906"/>
        <v>3.9E-2</v>
      </c>
      <c r="AC1163" s="36">
        <v>1152</v>
      </c>
      <c r="AD1163" s="47" t="e">
        <f>VLOOKUP(B1163,#REF!,3,FALSE)</f>
        <v>#REF!</v>
      </c>
      <c r="AE1163" s="2" t="e">
        <f t="shared" si="905"/>
        <v>#REF!</v>
      </c>
      <c r="AF1163" s="106">
        <v>80</v>
      </c>
      <c r="AG1163" s="108">
        <f t="shared" si="907"/>
        <v>-0.12087912087912088</v>
      </c>
      <c r="AH1163" s="44">
        <v>76</v>
      </c>
      <c r="AI1163" s="2" t="s">
        <v>383</v>
      </c>
    </row>
    <row r="1164" spans="1:35" x14ac:dyDescent="0.2">
      <c r="A1164" s="25">
        <v>82</v>
      </c>
      <c r="B1164" s="76" t="s">
        <v>2009</v>
      </c>
      <c r="C1164" s="72" t="s">
        <v>2010</v>
      </c>
      <c r="D1164" s="28">
        <v>4710</v>
      </c>
      <c r="E1164" s="69">
        <v>32509</v>
      </c>
      <c r="F1164" s="42">
        <v>34498244</v>
      </c>
      <c r="G1164" s="77">
        <v>11.440020000000001</v>
      </c>
      <c r="H1164" s="42">
        <v>791380</v>
      </c>
      <c r="I1164" s="77">
        <v>3.0036100000000001</v>
      </c>
      <c r="J1164" s="41">
        <f t="shared" si="896"/>
        <v>397037.59821000003</v>
      </c>
      <c r="K1164" s="42">
        <v>37528509</v>
      </c>
      <c r="L1164" s="77">
        <v>13.93436</v>
      </c>
      <c r="M1164" s="42">
        <v>849850</v>
      </c>
      <c r="N1164" s="77">
        <v>3.0037500000000001</v>
      </c>
      <c r="O1164" s="41">
        <f t="shared" si="897"/>
        <v>525488.49161000003</v>
      </c>
      <c r="P1164" s="42">
        <v>39190740</v>
      </c>
      <c r="Q1164" s="77">
        <v>13.48283</v>
      </c>
      <c r="R1164" s="42">
        <v>883824</v>
      </c>
      <c r="S1164" s="77">
        <v>3.0037500000000001</v>
      </c>
      <c r="T1164" s="41">
        <f t="shared" si="898"/>
        <v>531056.87132999999</v>
      </c>
      <c r="U1164" s="42">
        <f t="shared" si="899"/>
        <v>1453583</v>
      </c>
      <c r="V1164" s="43" t="s">
        <v>37</v>
      </c>
      <c r="W1164" s="44">
        <f t="shared" si="900"/>
        <v>1453583</v>
      </c>
      <c r="X1164" s="45">
        <f t="shared" si="901"/>
        <v>9.8115077696359545E-3</v>
      </c>
      <c r="Y1164" s="44">
        <f t="shared" si="902"/>
        <v>4710</v>
      </c>
      <c r="Z1164" s="45">
        <f t="shared" si="903"/>
        <v>2.6965288631640418E-2</v>
      </c>
      <c r="AA1164" s="46">
        <f t="shared" si="904"/>
        <v>2.2676843416139302E-2</v>
      </c>
      <c r="AB1164" s="183">
        <f t="shared" si="906"/>
        <v>2.2679999999999998</v>
      </c>
      <c r="AC1164" s="36">
        <v>1153</v>
      </c>
      <c r="AD1164" s="47" t="e">
        <f>VLOOKUP(B1164,#REF!,3,FALSE)</f>
        <v>#REF!</v>
      </c>
      <c r="AE1164" s="2" t="e">
        <f t="shared" si="905"/>
        <v>#REF!</v>
      </c>
      <c r="AF1164" s="106">
        <v>3765</v>
      </c>
      <c r="AG1164" s="108">
        <f t="shared" si="907"/>
        <v>-0.20063694267515925</v>
      </c>
      <c r="AH1164" s="44">
        <v>2868</v>
      </c>
      <c r="AI1164" s="2" t="s">
        <v>2010</v>
      </c>
    </row>
    <row r="1165" spans="1:35" x14ac:dyDescent="0.2">
      <c r="A1165" s="25">
        <v>82</v>
      </c>
      <c r="B1165" s="76" t="s">
        <v>2011</v>
      </c>
      <c r="C1165" s="72" t="s">
        <v>2012</v>
      </c>
      <c r="D1165" s="49">
        <v>1565</v>
      </c>
      <c r="E1165" s="69">
        <v>32509</v>
      </c>
      <c r="F1165" s="42">
        <v>16887078</v>
      </c>
      <c r="G1165" s="77">
        <v>9.3622999999999994</v>
      </c>
      <c r="H1165" s="42">
        <v>986149</v>
      </c>
      <c r="I1165" s="77">
        <v>3.0025900000000001</v>
      </c>
      <c r="J1165" s="41">
        <f t="shared" si="896"/>
        <v>161062.89149000001</v>
      </c>
      <c r="K1165" s="42">
        <v>18510404</v>
      </c>
      <c r="L1165" s="77">
        <v>8.8057999999999996</v>
      </c>
      <c r="M1165" s="42">
        <v>1094277</v>
      </c>
      <c r="N1165" s="77">
        <v>3.0037500000000001</v>
      </c>
      <c r="O1165" s="41">
        <f t="shared" si="897"/>
        <v>166285.85008</v>
      </c>
      <c r="P1165" s="42">
        <v>19587564</v>
      </c>
      <c r="Q1165" s="77">
        <v>9.2720500000000001</v>
      </c>
      <c r="R1165" s="42">
        <v>1146193</v>
      </c>
      <c r="S1165" s="77">
        <v>3.0012400000000001</v>
      </c>
      <c r="T1165" s="41">
        <f t="shared" si="898"/>
        <v>185056.87307</v>
      </c>
      <c r="U1165" s="42">
        <f t="shared" si="899"/>
        <v>512406</v>
      </c>
      <c r="V1165" s="43" t="s">
        <v>37</v>
      </c>
      <c r="W1165" s="44">
        <f t="shared" si="900"/>
        <v>512406</v>
      </c>
      <c r="X1165" s="45">
        <f t="shared" si="901"/>
        <v>3.4586779359748162E-3</v>
      </c>
      <c r="Y1165" s="44">
        <f t="shared" si="902"/>
        <v>1565</v>
      </c>
      <c r="Z1165" s="45">
        <f t="shared" si="903"/>
        <v>8.9598039720843424E-3</v>
      </c>
      <c r="AA1165" s="46">
        <f t="shared" si="904"/>
        <v>7.5845224630569606E-3</v>
      </c>
      <c r="AB1165" s="183">
        <f t="shared" si="906"/>
        <v>0.75800000000000001</v>
      </c>
      <c r="AC1165" s="36">
        <v>1154</v>
      </c>
      <c r="AD1165" s="47" t="e">
        <f>VLOOKUP(B1165,#REF!,3,FALSE)</f>
        <v>#REF!</v>
      </c>
      <c r="AE1165" s="2" t="e">
        <f t="shared" si="905"/>
        <v>#REF!</v>
      </c>
      <c r="AF1165" s="106">
        <v>1452</v>
      </c>
      <c r="AG1165" s="108">
        <f t="shared" si="907"/>
        <v>-7.2204472843450482E-2</v>
      </c>
      <c r="AH1165" s="44">
        <v>1169</v>
      </c>
      <c r="AI1165" s="2" t="s">
        <v>2012</v>
      </c>
    </row>
    <row r="1166" spans="1:35" x14ac:dyDescent="0.2">
      <c r="A1166" s="25">
        <v>82</v>
      </c>
      <c r="B1166" s="76" t="s">
        <v>2013</v>
      </c>
      <c r="C1166" s="72" t="s">
        <v>2014</v>
      </c>
      <c r="D1166" s="28">
        <v>6726</v>
      </c>
      <c r="E1166" s="69">
        <v>32509</v>
      </c>
      <c r="F1166" s="42">
        <v>62626887</v>
      </c>
      <c r="G1166" s="77">
        <v>9.9128699999999998</v>
      </c>
      <c r="H1166" s="42">
        <v>4283261</v>
      </c>
      <c r="I1166" s="77">
        <v>3.0000499999999999</v>
      </c>
      <c r="J1166" s="41">
        <f t="shared" si="896"/>
        <v>633662.18649999995</v>
      </c>
      <c r="K1166" s="42">
        <v>66563009</v>
      </c>
      <c r="L1166" s="77">
        <v>9.83751</v>
      </c>
      <c r="M1166" s="42">
        <v>4603539</v>
      </c>
      <c r="N1166" s="77">
        <v>2.99987</v>
      </c>
      <c r="O1166" s="41">
        <f t="shared" si="897"/>
        <v>668624.28521</v>
      </c>
      <c r="P1166" s="42">
        <v>72297592</v>
      </c>
      <c r="Q1166" s="77">
        <v>9.0691799999999994</v>
      </c>
      <c r="R1166" s="42">
        <v>4729101</v>
      </c>
      <c r="S1166" s="77">
        <v>2.8885000000000001</v>
      </c>
      <c r="T1166" s="41">
        <f t="shared" si="898"/>
        <v>669339.88364999997</v>
      </c>
      <c r="U1166" s="42">
        <f t="shared" si="899"/>
        <v>1971626</v>
      </c>
      <c r="V1166" s="43" t="s">
        <v>37</v>
      </c>
      <c r="W1166" s="44">
        <f t="shared" si="900"/>
        <v>1971626</v>
      </c>
      <c r="X1166" s="45">
        <f t="shared" si="901"/>
        <v>1.3308234767341293E-2</v>
      </c>
      <c r="Y1166" s="44">
        <f t="shared" si="902"/>
        <v>6726</v>
      </c>
      <c r="Z1166" s="45">
        <f t="shared" si="903"/>
        <v>3.8507119179705618E-2</v>
      </c>
      <c r="AA1166" s="46">
        <f t="shared" si="904"/>
        <v>3.2207398076614539E-2</v>
      </c>
      <c r="AB1166" s="183">
        <f t="shared" si="906"/>
        <v>3.2210000000000001</v>
      </c>
      <c r="AC1166" s="36">
        <v>1155</v>
      </c>
      <c r="AD1166" s="47" t="e">
        <f>VLOOKUP(B1166,#REF!,3,FALSE)</f>
        <v>#REF!</v>
      </c>
      <c r="AE1166" s="2" t="e">
        <f t="shared" si="905"/>
        <v>#REF!</v>
      </c>
      <c r="AF1166" s="106">
        <v>5651</v>
      </c>
      <c r="AG1166" s="108">
        <f t="shared" si="907"/>
        <v>-0.15982753493904253</v>
      </c>
      <c r="AH1166" s="44">
        <v>4807</v>
      </c>
      <c r="AI1166" s="2" t="s">
        <v>2014</v>
      </c>
    </row>
    <row r="1167" spans="1:35" x14ac:dyDescent="0.2">
      <c r="A1167" s="25">
        <v>82</v>
      </c>
      <c r="B1167" s="76" t="s">
        <v>2015</v>
      </c>
      <c r="C1167" s="72" t="s">
        <v>2016</v>
      </c>
      <c r="D1167" s="28">
        <v>923</v>
      </c>
      <c r="E1167" s="69">
        <v>32509</v>
      </c>
      <c r="F1167" s="42">
        <v>11125869</v>
      </c>
      <c r="G1167" s="77">
        <v>8.5283999999999995</v>
      </c>
      <c r="H1167" s="42">
        <v>771773</v>
      </c>
      <c r="I1167" s="77">
        <v>3.0037500000000001</v>
      </c>
      <c r="J1167" s="41">
        <f t="shared" si="896"/>
        <v>97204.074330000003</v>
      </c>
      <c r="K1167" s="42">
        <v>11867071</v>
      </c>
      <c r="L1167" s="77">
        <v>8.4461399999999998</v>
      </c>
      <c r="M1167" s="42">
        <v>842740</v>
      </c>
      <c r="N1167" s="77">
        <v>3.0037500000000001</v>
      </c>
      <c r="O1167" s="41">
        <f t="shared" si="897"/>
        <v>102762.32333</v>
      </c>
      <c r="P1167" s="42">
        <v>12561039</v>
      </c>
      <c r="Q1167" s="77">
        <v>8.4145099999999999</v>
      </c>
      <c r="R1167" s="42">
        <v>866447</v>
      </c>
      <c r="S1167" s="77">
        <v>3.0037500000000001</v>
      </c>
      <c r="T1167" s="41">
        <f t="shared" si="898"/>
        <v>108297.57845</v>
      </c>
      <c r="U1167" s="42">
        <f t="shared" si="899"/>
        <v>308264</v>
      </c>
      <c r="V1167" s="43" t="s">
        <v>37</v>
      </c>
      <c r="W1167" s="44">
        <f t="shared" si="900"/>
        <v>308264</v>
      </c>
      <c r="X1167" s="45">
        <f t="shared" si="901"/>
        <v>2.0807443614152465E-3</v>
      </c>
      <c r="Y1167" s="44">
        <f t="shared" si="902"/>
        <v>923</v>
      </c>
      <c r="Z1167" s="45">
        <f t="shared" si="903"/>
        <v>5.2842805535040565E-3</v>
      </c>
      <c r="AA1167" s="46">
        <f t="shared" si="904"/>
        <v>4.483396505481854E-3</v>
      </c>
      <c r="AB1167" s="183">
        <f t="shared" si="906"/>
        <v>0.44800000000000001</v>
      </c>
      <c r="AC1167" s="36">
        <v>1156</v>
      </c>
      <c r="AD1167" s="47" t="e">
        <f>VLOOKUP(B1167,#REF!,3,FALSE)</f>
        <v>#REF!</v>
      </c>
      <c r="AE1167" s="2" t="e">
        <f t="shared" si="905"/>
        <v>#REF!</v>
      </c>
      <c r="AF1167" s="106">
        <v>886</v>
      </c>
      <c r="AG1167" s="108">
        <f t="shared" si="907"/>
        <v>-4.008667388949079E-2</v>
      </c>
      <c r="AH1167" s="44">
        <v>946</v>
      </c>
      <c r="AI1167" s="2" t="s">
        <v>2016</v>
      </c>
    </row>
    <row r="1168" spans="1:35" x14ac:dyDescent="0.2">
      <c r="A1168" s="25">
        <v>82</v>
      </c>
      <c r="B1168" s="76" t="s">
        <v>2017</v>
      </c>
      <c r="C1168" s="73" t="s">
        <v>2018</v>
      </c>
      <c r="D1168" s="28">
        <v>1551</v>
      </c>
      <c r="E1168" s="69">
        <v>32509</v>
      </c>
      <c r="F1168" s="42">
        <v>27707936</v>
      </c>
      <c r="G1168" s="77">
        <v>7.9131099999999996</v>
      </c>
      <c r="H1168" s="42">
        <v>735272</v>
      </c>
      <c r="I1168" s="77">
        <v>3.0024999999999999</v>
      </c>
      <c r="J1168" s="41">
        <f t="shared" si="896"/>
        <v>221463.59961999999</v>
      </c>
      <c r="K1168" s="42">
        <v>30337419</v>
      </c>
      <c r="L1168" s="77">
        <v>7.9137300000000002</v>
      </c>
      <c r="M1168" s="42">
        <v>796444</v>
      </c>
      <c r="N1168" s="77">
        <v>2.9995799999999999</v>
      </c>
      <c r="O1168" s="41">
        <f t="shared" si="897"/>
        <v>242471.14035999999</v>
      </c>
      <c r="P1168" s="42">
        <v>33920129</v>
      </c>
      <c r="Q1168" s="77">
        <v>7.5796000000000001</v>
      </c>
      <c r="R1168" s="42">
        <v>807096</v>
      </c>
      <c r="S1168" s="77">
        <v>2.9964</v>
      </c>
      <c r="T1168" s="41">
        <f>ROUNDUP((+P1168*Q1168+R1168*S1168)/1000,0)</f>
        <v>259520</v>
      </c>
      <c r="U1168" s="42">
        <f t="shared" si="899"/>
        <v>723455</v>
      </c>
      <c r="V1168" s="43" t="s">
        <v>37</v>
      </c>
      <c r="W1168" s="44">
        <f t="shared" si="900"/>
        <v>723455</v>
      </c>
      <c r="X1168" s="45">
        <f t="shared" si="901"/>
        <v>4.883232917199761E-3</v>
      </c>
      <c r="Y1168" s="44">
        <f t="shared" si="902"/>
        <v>1551</v>
      </c>
      <c r="Z1168" s="45">
        <f t="shared" si="903"/>
        <v>8.8796523710561112E-3</v>
      </c>
      <c r="AA1168" s="46">
        <f t="shared" si="904"/>
        <v>7.8805475075920239E-3</v>
      </c>
      <c r="AB1168" s="183">
        <f t="shared" si="906"/>
        <v>0.78800000000000003</v>
      </c>
      <c r="AC1168" s="36">
        <v>1157</v>
      </c>
      <c r="AD1168" s="47" t="e">
        <f>VLOOKUP(B1168,#REF!,3,FALSE)</f>
        <v>#REF!</v>
      </c>
      <c r="AE1168" s="2" t="e">
        <f t="shared" si="905"/>
        <v>#REF!</v>
      </c>
      <c r="AF1168" s="106">
        <v>1629</v>
      </c>
      <c r="AG1168" s="108">
        <f t="shared" si="907"/>
        <v>5.0290135396518373E-2</v>
      </c>
      <c r="AH1168" s="44">
        <v>1528</v>
      </c>
      <c r="AI1168" s="2" t="s">
        <v>2018</v>
      </c>
    </row>
    <row r="1169" spans="1:37" x14ac:dyDescent="0.2">
      <c r="A1169" s="25">
        <v>82</v>
      </c>
      <c r="B1169" s="38" t="s">
        <v>2019</v>
      </c>
      <c r="C1169" s="72" t="s">
        <v>2020</v>
      </c>
      <c r="D1169" s="28">
        <v>202</v>
      </c>
      <c r="E1169" s="69">
        <v>32509</v>
      </c>
      <c r="F1169" s="42">
        <v>2584189</v>
      </c>
      <c r="G1169" s="77">
        <v>7.9634299999999998</v>
      </c>
      <c r="H1169" s="42">
        <v>0</v>
      </c>
      <c r="I1169" s="77">
        <v>0</v>
      </c>
      <c r="J1169" s="41">
        <f t="shared" si="896"/>
        <v>20579.00821</v>
      </c>
      <c r="K1169" s="42">
        <v>2685613</v>
      </c>
      <c r="L1169" s="77">
        <v>8.4003099999999993</v>
      </c>
      <c r="M1169" s="42">
        <v>0</v>
      </c>
      <c r="N1169" s="77">
        <v>0</v>
      </c>
      <c r="O1169" s="41">
        <f t="shared" si="897"/>
        <v>22559.981739999999</v>
      </c>
      <c r="P1169" s="42">
        <v>2782413</v>
      </c>
      <c r="Q1169" s="77">
        <v>7.9876800000000001</v>
      </c>
      <c r="R1169" s="42">
        <v>0</v>
      </c>
      <c r="S1169" s="77">
        <v>0</v>
      </c>
      <c r="T1169" s="41">
        <f t="shared" ref="T1169:T1176" si="908">ROUND((+P1169*Q1169+R1169*S1169)/1000,5)</f>
        <v>22225.024669999999</v>
      </c>
      <c r="U1169" s="42">
        <f t="shared" si="899"/>
        <v>65364</v>
      </c>
      <c r="V1169" s="43" t="s">
        <v>37</v>
      </c>
      <c r="W1169" s="44">
        <f t="shared" si="900"/>
        <v>65364</v>
      </c>
      <c r="X1169" s="45">
        <f t="shared" si="901"/>
        <v>4.4119901915094258E-4</v>
      </c>
      <c r="Y1169" s="44">
        <f t="shared" si="902"/>
        <v>202</v>
      </c>
      <c r="Z1169" s="45">
        <f t="shared" si="903"/>
        <v>1.1564731005501835E-3</v>
      </c>
      <c r="AA1169" s="46">
        <f t="shared" si="904"/>
        <v>9.7765458020037332E-4</v>
      </c>
      <c r="AB1169" s="183">
        <f t="shared" si="906"/>
        <v>9.8000000000000004E-2</v>
      </c>
      <c r="AC1169" s="36">
        <v>1158</v>
      </c>
      <c r="AD1169" s="47" t="e">
        <f>VLOOKUP(B1169,#REF!,3,FALSE)</f>
        <v>#REF!</v>
      </c>
      <c r="AE1169" s="2" t="e">
        <f t="shared" si="905"/>
        <v>#REF!</v>
      </c>
      <c r="AF1169" s="106">
        <v>247</v>
      </c>
      <c r="AG1169" s="108">
        <f t="shared" si="907"/>
        <v>0.22277227722772278</v>
      </c>
      <c r="AH1169" s="44">
        <v>276</v>
      </c>
      <c r="AI1169" s="2" t="s">
        <v>2020</v>
      </c>
    </row>
    <row r="1170" spans="1:37" x14ac:dyDescent="0.2">
      <c r="A1170" s="25">
        <v>82</v>
      </c>
      <c r="B1170" s="38" t="s">
        <v>2021</v>
      </c>
      <c r="C1170" s="72" t="s">
        <v>2022</v>
      </c>
      <c r="D1170" s="28">
        <v>335</v>
      </c>
      <c r="E1170" s="69">
        <v>32509</v>
      </c>
      <c r="F1170" s="42">
        <v>5275720</v>
      </c>
      <c r="G1170" s="77">
        <v>7.4372800000000003</v>
      </c>
      <c r="H1170" s="42">
        <v>107899</v>
      </c>
      <c r="I1170" s="77">
        <v>2.9750000000000001</v>
      </c>
      <c r="J1170" s="41">
        <f t="shared" si="896"/>
        <v>39558.006370000003</v>
      </c>
      <c r="K1170" s="42">
        <v>5723424</v>
      </c>
      <c r="L1170" s="77">
        <v>6.9454900000000004</v>
      </c>
      <c r="M1170" s="42">
        <v>122266</v>
      </c>
      <c r="N1170" s="77">
        <v>2.9689399999999999</v>
      </c>
      <c r="O1170" s="41">
        <f t="shared" si="897"/>
        <v>40114.984579999997</v>
      </c>
      <c r="P1170" s="42">
        <v>5954293</v>
      </c>
      <c r="Q1170" s="77">
        <v>6.94557</v>
      </c>
      <c r="R1170" s="42">
        <v>127220</v>
      </c>
      <c r="S1170" s="77">
        <v>2.9712299999999998</v>
      </c>
      <c r="T1170" s="41">
        <f t="shared" si="908"/>
        <v>41733.958709999999</v>
      </c>
      <c r="U1170" s="42">
        <f t="shared" si="899"/>
        <v>121407</v>
      </c>
      <c r="V1170" s="43" t="s">
        <v>37</v>
      </c>
      <c r="W1170" s="44">
        <f t="shared" si="900"/>
        <v>121407</v>
      </c>
      <c r="X1170" s="45">
        <f t="shared" si="901"/>
        <v>8.1948242638238921E-4</v>
      </c>
      <c r="Y1170" s="44">
        <f t="shared" si="902"/>
        <v>335</v>
      </c>
      <c r="Z1170" s="45">
        <f t="shared" si="903"/>
        <v>1.9179133103183737E-3</v>
      </c>
      <c r="AA1170" s="46">
        <f t="shared" si="904"/>
        <v>1.6433055893343776E-3</v>
      </c>
      <c r="AB1170" s="183">
        <f t="shared" si="906"/>
        <v>0.16400000000000001</v>
      </c>
      <c r="AC1170" s="36">
        <v>1159</v>
      </c>
      <c r="AD1170" s="47" t="e">
        <f>VLOOKUP(B1170,#REF!,3,FALSE)</f>
        <v>#REF!</v>
      </c>
      <c r="AE1170" s="2" t="e">
        <f t="shared" si="905"/>
        <v>#REF!</v>
      </c>
      <c r="AF1170" s="106">
        <v>346</v>
      </c>
      <c r="AG1170" s="108">
        <f t="shared" si="907"/>
        <v>3.2835820895522387E-2</v>
      </c>
      <c r="AH1170" s="44">
        <v>293</v>
      </c>
      <c r="AI1170" s="2" t="s">
        <v>2022</v>
      </c>
    </row>
    <row r="1171" spans="1:37" x14ac:dyDescent="0.2">
      <c r="A1171" s="25">
        <v>82</v>
      </c>
      <c r="B1171" s="38" t="s">
        <v>2023</v>
      </c>
      <c r="C1171" s="72" t="s">
        <v>2024</v>
      </c>
      <c r="D1171" s="28">
        <v>838</v>
      </c>
      <c r="E1171" s="69">
        <v>32509</v>
      </c>
      <c r="F1171" s="42">
        <v>8729137</v>
      </c>
      <c r="G1171" s="77">
        <v>5.2613399999999997</v>
      </c>
      <c r="H1171" s="42">
        <v>254898</v>
      </c>
      <c r="I1171" s="77">
        <v>3.0037500000000001</v>
      </c>
      <c r="J1171" s="41">
        <f t="shared" si="896"/>
        <v>46692.607530000001</v>
      </c>
      <c r="K1171" s="42">
        <v>9138953</v>
      </c>
      <c r="L1171" s="77">
        <v>5.3170200000000003</v>
      </c>
      <c r="M1171" s="42">
        <v>272245</v>
      </c>
      <c r="N1171" s="77">
        <v>3.0009700000000001</v>
      </c>
      <c r="O1171" s="41">
        <f t="shared" si="897"/>
        <v>49408.994960000004</v>
      </c>
      <c r="P1171" s="42">
        <v>9512351</v>
      </c>
      <c r="Q1171" s="77">
        <v>5.3248600000000001</v>
      </c>
      <c r="R1171" s="42">
        <v>282866</v>
      </c>
      <c r="S1171" s="77">
        <v>3.0037500000000001</v>
      </c>
      <c r="T1171" s="41">
        <f t="shared" si="908"/>
        <v>51501.596089999999</v>
      </c>
      <c r="U1171" s="42">
        <f t="shared" si="899"/>
        <v>147603</v>
      </c>
      <c r="V1171" s="43" t="s">
        <v>37</v>
      </c>
      <c r="W1171" s="44">
        <f t="shared" si="900"/>
        <v>147603</v>
      </c>
      <c r="X1171" s="45">
        <f t="shared" si="901"/>
        <v>9.9630222788899968E-4</v>
      </c>
      <c r="Y1171" s="44">
        <f t="shared" si="902"/>
        <v>838</v>
      </c>
      <c r="Z1171" s="45">
        <f t="shared" si="903"/>
        <v>4.7976458329755138E-3</v>
      </c>
      <c r="AA1171" s="46">
        <f t="shared" si="904"/>
        <v>3.8473099317038852E-3</v>
      </c>
      <c r="AB1171" s="183">
        <f t="shared" si="906"/>
        <v>0.38500000000000001</v>
      </c>
      <c r="AC1171" s="36">
        <v>1160</v>
      </c>
      <c r="AD1171" s="47" t="e">
        <f>VLOOKUP(B1171,#REF!,3,FALSE)</f>
        <v>#REF!</v>
      </c>
      <c r="AE1171" s="2" t="e">
        <f t="shared" si="905"/>
        <v>#REF!</v>
      </c>
      <c r="AF1171" s="106">
        <v>808</v>
      </c>
      <c r="AG1171" s="108">
        <f t="shared" si="907"/>
        <v>-3.5799522673031027E-2</v>
      </c>
      <c r="AH1171" s="44">
        <v>597</v>
      </c>
      <c r="AI1171" s="2" t="s">
        <v>2024</v>
      </c>
    </row>
    <row r="1172" spans="1:37" x14ac:dyDescent="0.2">
      <c r="A1172" s="25">
        <v>82</v>
      </c>
      <c r="B1172" s="38" t="s">
        <v>2025</v>
      </c>
      <c r="C1172" s="72" t="s">
        <v>2026</v>
      </c>
      <c r="D1172" s="28">
        <v>156</v>
      </c>
      <c r="E1172" s="69">
        <v>32509</v>
      </c>
      <c r="F1172" s="42">
        <v>2083119</v>
      </c>
      <c r="G1172" s="77">
        <v>9.1790199999999995</v>
      </c>
      <c r="H1172" s="42">
        <v>122240</v>
      </c>
      <c r="I1172" s="77">
        <v>3.0022899999999999</v>
      </c>
      <c r="J1172" s="41">
        <f t="shared" si="896"/>
        <v>19487.990890000001</v>
      </c>
      <c r="K1172" s="42">
        <v>2162235</v>
      </c>
      <c r="L1172" s="77">
        <v>8.0879200000000004</v>
      </c>
      <c r="M1172" s="42">
        <v>136429</v>
      </c>
      <c r="N1172" s="77">
        <v>2.99057</v>
      </c>
      <c r="O1172" s="41">
        <f t="shared" si="897"/>
        <v>17895.984179999999</v>
      </c>
      <c r="P1172" s="42">
        <v>2256214</v>
      </c>
      <c r="Q1172" s="77">
        <v>7.2546299999999997</v>
      </c>
      <c r="R1172" s="42">
        <v>140060</v>
      </c>
      <c r="S1172" s="77">
        <v>2.9130400000000001</v>
      </c>
      <c r="T1172" s="41">
        <f t="shared" si="908"/>
        <v>16775.998149999999</v>
      </c>
      <c r="U1172" s="42">
        <f t="shared" si="899"/>
        <v>54160</v>
      </c>
      <c r="V1172" s="43" t="s">
        <v>37</v>
      </c>
      <c r="W1172" s="44">
        <f t="shared" si="900"/>
        <v>54160</v>
      </c>
      <c r="X1172" s="45">
        <f t="shared" si="901"/>
        <v>3.6557338714299995E-4</v>
      </c>
      <c r="Y1172" s="44">
        <f t="shared" si="902"/>
        <v>156</v>
      </c>
      <c r="Z1172" s="45">
        <f t="shared" si="903"/>
        <v>8.9311784002885455E-4</v>
      </c>
      <c r="AA1172" s="46">
        <f t="shared" si="904"/>
        <v>7.6123172680739098E-4</v>
      </c>
      <c r="AB1172" s="183">
        <f t="shared" si="906"/>
        <v>7.5999999999999998E-2</v>
      </c>
      <c r="AC1172" s="36">
        <v>1161</v>
      </c>
      <c r="AD1172" s="47" t="e">
        <f>VLOOKUP(B1172,#REF!,3,FALSE)</f>
        <v>#REF!</v>
      </c>
      <c r="AE1172" s="2" t="e">
        <f t="shared" si="905"/>
        <v>#REF!</v>
      </c>
      <c r="AF1172" s="106">
        <v>176</v>
      </c>
      <c r="AG1172" s="108">
        <f t="shared" si="907"/>
        <v>0.12820512820512819</v>
      </c>
      <c r="AH1172" s="44">
        <v>163</v>
      </c>
      <c r="AI1172" s="2" t="s">
        <v>2026</v>
      </c>
    </row>
    <row r="1173" spans="1:37" x14ac:dyDescent="0.2">
      <c r="A1173" s="25">
        <v>82</v>
      </c>
      <c r="B1173" s="38" t="s">
        <v>2027</v>
      </c>
      <c r="C1173" s="72" t="s">
        <v>2028</v>
      </c>
      <c r="D1173" s="28">
        <v>313</v>
      </c>
      <c r="E1173" s="69">
        <v>32509</v>
      </c>
      <c r="F1173" s="42">
        <v>4497145</v>
      </c>
      <c r="G1173" s="77">
        <v>7.8767800000000001</v>
      </c>
      <c r="H1173" s="42">
        <v>114386</v>
      </c>
      <c r="I1173" s="77">
        <v>3.0037500000000001</v>
      </c>
      <c r="J1173" s="41">
        <f t="shared" si="896"/>
        <v>35766.608740000003</v>
      </c>
      <c r="K1173" s="42">
        <v>4581400</v>
      </c>
      <c r="L1173" s="77">
        <v>8.8986599999999996</v>
      </c>
      <c r="M1173" s="42">
        <v>133053</v>
      </c>
      <c r="N1173" s="77">
        <v>3.0037500000000001</v>
      </c>
      <c r="O1173" s="41">
        <f t="shared" si="897"/>
        <v>41167.978869999999</v>
      </c>
      <c r="P1173" s="42">
        <v>4882247</v>
      </c>
      <c r="Q1173" s="77">
        <v>8.8963199999999993</v>
      </c>
      <c r="R1173" s="42">
        <v>136889</v>
      </c>
      <c r="S1173" s="77">
        <v>2.9220799999999998</v>
      </c>
      <c r="T1173" s="41">
        <f t="shared" si="908"/>
        <v>43834.03224</v>
      </c>
      <c r="U1173" s="42">
        <f t="shared" si="899"/>
        <v>120769</v>
      </c>
      <c r="V1173" s="43" t="s">
        <v>37</v>
      </c>
      <c r="W1173" s="44">
        <f t="shared" si="900"/>
        <v>120769</v>
      </c>
      <c r="X1173" s="45">
        <f t="shared" si="901"/>
        <v>8.1517600428125854E-4</v>
      </c>
      <c r="Y1173" s="44">
        <f t="shared" si="902"/>
        <v>313</v>
      </c>
      <c r="Z1173" s="45">
        <f t="shared" si="903"/>
        <v>1.7919607944168684E-3</v>
      </c>
      <c r="AA1173" s="46">
        <f t="shared" si="904"/>
        <v>1.5477645968829659E-3</v>
      </c>
      <c r="AB1173" s="183">
        <f t="shared" si="906"/>
        <v>0.155</v>
      </c>
      <c r="AC1173" s="36">
        <v>1162</v>
      </c>
      <c r="AD1173" s="47" t="e">
        <f>VLOOKUP(B1173,#REF!,3,FALSE)</f>
        <v>#REF!</v>
      </c>
      <c r="AE1173" s="2" t="e">
        <f t="shared" si="905"/>
        <v>#REF!</v>
      </c>
      <c r="AF1173" s="106">
        <v>291</v>
      </c>
      <c r="AG1173" s="108">
        <f t="shared" si="907"/>
        <v>-7.0287539936102233E-2</v>
      </c>
      <c r="AH1173" s="44">
        <v>299</v>
      </c>
      <c r="AI1173" s="2" t="s">
        <v>2028</v>
      </c>
    </row>
    <row r="1174" spans="1:37" x14ac:dyDescent="0.2">
      <c r="A1174" s="25">
        <v>82</v>
      </c>
      <c r="B1174" s="38" t="s">
        <v>2029</v>
      </c>
      <c r="C1174" s="72" t="s">
        <v>2030</v>
      </c>
      <c r="D1174" s="28">
        <v>138</v>
      </c>
      <c r="E1174" s="69">
        <v>32509</v>
      </c>
      <c r="F1174" s="42">
        <v>1290873</v>
      </c>
      <c r="G1174" s="77">
        <v>2.82606</v>
      </c>
      <c r="H1174" s="42">
        <v>0</v>
      </c>
      <c r="I1174" s="77">
        <v>0</v>
      </c>
      <c r="J1174" s="41">
        <f t="shared" si="896"/>
        <v>3648.08455</v>
      </c>
      <c r="K1174" s="42">
        <v>1395527</v>
      </c>
      <c r="L1174" s="77">
        <v>2.6563500000000002</v>
      </c>
      <c r="M1174" s="42">
        <v>0</v>
      </c>
      <c r="N1174" s="77">
        <v>0</v>
      </c>
      <c r="O1174" s="41">
        <f t="shared" si="897"/>
        <v>3707.0081500000001</v>
      </c>
      <c r="P1174" s="42">
        <v>1441500</v>
      </c>
      <c r="Q1174" s="77">
        <v>2.641</v>
      </c>
      <c r="R1174" s="42">
        <v>0</v>
      </c>
      <c r="S1174" s="77">
        <v>0</v>
      </c>
      <c r="T1174" s="41">
        <f t="shared" si="908"/>
        <v>3807.0014999999999</v>
      </c>
      <c r="U1174" s="42">
        <f t="shared" si="899"/>
        <v>11162</v>
      </c>
      <c r="V1174" s="43" t="s">
        <v>37</v>
      </c>
      <c r="W1174" s="44">
        <f t="shared" si="900"/>
        <v>11162</v>
      </c>
      <c r="X1174" s="45">
        <f t="shared" si="901"/>
        <v>7.5342137136081351E-5</v>
      </c>
      <c r="Y1174" s="44">
        <f t="shared" si="902"/>
        <v>138</v>
      </c>
      <c r="Z1174" s="45">
        <f t="shared" si="903"/>
        <v>7.9006578156398677E-4</v>
      </c>
      <c r="AA1174" s="46">
        <f t="shared" si="904"/>
        <v>6.1138487045701048E-4</v>
      </c>
      <c r="AB1174" s="183">
        <f t="shared" si="906"/>
        <v>6.0999999999999999E-2</v>
      </c>
      <c r="AC1174" s="36">
        <v>1163</v>
      </c>
      <c r="AD1174" s="47" t="e">
        <f>VLOOKUP(B1174,#REF!,3,FALSE)</f>
        <v>#REF!</v>
      </c>
      <c r="AE1174" s="2" t="e">
        <f t="shared" si="905"/>
        <v>#REF!</v>
      </c>
      <c r="AF1174" s="106">
        <v>137</v>
      </c>
      <c r="AG1174" s="108">
        <f t="shared" si="907"/>
        <v>-7.246376811594203E-3</v>
      </c>
      <c r="AH1174" s="44">
        <v>121</v>
      </c>
      <c r="AI1174" s="2" t="s">
        <v>2030</v>
      </c>
    </row>
    <row r="1175" spans="1:37" x14ac:dyDescent="0.2">
      <c r="A1175" s="25">
        <v>82</v>
      </c>
      <c r="B1175" s="38" t="s">
        <v>2031</v>
      </c>
      <c r="C1175" s="79" t="s">
        <v>2032</v>
      </c>
      <c r="D1175" s="49">
        <v>139</v>
      </c>
      <c r="E1175" s="69">
        <v>32509</v>
      </c>
      <c r="F1175" s="42">
        <v>1727429</v>
      </c>
      <c r="G1175" s="77">
        <v>6.9467400000000001</v>
      </c>
      <c r="H1175" s="42">
        <v>0</v>
      </c>
      <c r="I1175" s="77">
        <v>0</v>
      </c>
      <c r="J1175" s="41">
        <f t="shared" si="896"/>
        <v>12000.00013</v>
      </c>
      <c r="K1175" s="42">
        <v>1811158</v>
      </c>
      <c r="L1175" s="77">
        <v>6.9530099999999999</v>
      </c>
      <c r="M1175" s="42">
        <v>0</v>
      </c>
      <c r="N1175" s="77">
        <v>0</v>
      </c>
      <c r="O1175" s="41">
        <f t="shared" si="897"/>
        <v>12592.999690000001</v>
      </c>
      <c r="P1175" s="42">
        <v>1942380</v>
      </c>
      <c r="Q1175" s="77">
        <v>6.6928200000000002</v>
      </c>
      <c r="R1175" s="42">
        <v>0</v>
      </c>
      <c r="S1175" s="77">
        <v>0</v>
      </c>
      <c r="T1175" s="41">
        <f t="shared" si="908"/>
        <v>12999.99971</v>
      </c>
      <c r="U1175" s="42">
        <f t="shared" si="899"/>
        <v>37593</v>
      </c>
      <c r="V1175" s="43" t="s">
        <v>37</v>
      </c>
      <c r="W1175" s="44">
        <f t="shared" si="900"/>
        <v>37593</v>
      </c>
      <c r="X1175" s="45">
        <f t="shared" si="901"/>
        <v>2.5374815994953467E-4</v>
      </c>
      <c r="Y1175" s="44">
        <f t="shared" si="902"/>
        <v>139</v>
      </c>
      <c r="Z1175" s="45">
        <f t="shared" si="903"/>
        <v>7.9579089592314611E-4</v>
      </c>
      <c r="AA1175" s="46">
        <f t="shared" si="904"/>
        <v>6.6028021192974325E-4</v>
      </c>
      <c r="AB1175" s="183">
        <f t="shared" si="906"/>
        <v>6.6000000000000003E-2</v>
      </c>
      <c r="AC1175" s="36">
        <v>1164</v>
      </c>
      <c r="AD1175" s="47" t="e">
        <f>VLOOKUP(B1175,#REF!,3,FALSE)</f>
        <v>#REF!</v>
      </c>
      <c r="AE1175" s="2" t="e">
        <f t="shared" si="905"/>
        <v>#REF!</v>
      </c>
      <c r="AF1175" s="106">
        <v>129</v>
      </c>
      <c r="AG1175" s="108">
        <f t="shared" si="907"/>
        <v>-7.1942446043165464E-2</v>
      </c>
      <c r="AH1175" s="44">
        <v>131</v>
      </c>
      <c r="AI1175" s="2" t="s">
        <v>2032</v>
      </c>
    </row>
    <row r="1176" spans="1:37" x14ac:dyDescent="0.2">
      <c r="A1176" s="25">
        <v>82</v>
      </c>
      <c r="B1176" s="38" t="s">
        <v>2033</v>
      </c>
      <c r="C1176" s="72" t="s">
        <v>2034</v>
      </c>
      <c r="D1176" s="49">
        <v>379</v>
      </c>
      <c r="E1176" s="69">
        <v>32509</v>
      </c>
      <c r="F1176" s="42">
        <v>144190944</v>
      </c>
      <c r="G1176" s="77">
        <v>2.7419799999999999</v>
      </c>
      <c r="H1176" s="42">
        <v>71313</v>
      </c>
      <c r="I1176" s="77">
        <v>0</v>
      </c>
      <c r="J1176" s="41">
        <f t="shared" si="896"/>
        <v>395368.68462999997</v>
      </c>
      <c r="K1176" s="42">
        <v>153090414</v>
      </c>
      <c r="L1176" s="77">
        <v>2.7416999999999998</v>
      </c>
      <c r="M1176" s="42">
        <v>84335</v>
      </c>
      <c r="N1176" s="77">
        <v>0</v>
      </c>
      <c r="O1176" s="41">
        <f t="shared" si="897"/>
        <v>419727.98806</v>
      </c>
      <c r="P1176" s="42">
        <v>166238021</v>
      </c>
      <c r="Q1176" s="77">
        <v>2.5879799999999999</v>
      </c>
      <c r="R1176" s="42">
        <v>87134</v>
      </c>
      <c r="S1176" s="77">
        <v>0</v>
      </c>
      <c r="T1176" s="41">
        <f t="shared" si="908"/>
        <v>430220.67359000002</v>
      </c>
      <c r="U1176" s="42">
        <f t="shared" si="899"/>
        <v>1245317</v>
      </c>
      <c r="V1176" s="43" t="s">
        <v>37</v>
      </c>
      <c r="W1176" s="44">
        <f t="shared" si="900"/>
        <v>1245317</v>
      </c>
      <c r="X1176" s="45">
        <f t="shared" si="901"/>
        <v>8.4057376986107699E-3</v>
      </c>
      <c r="Y1176" s="44">
        <f t="shared" si="902"/>
        <v>379</v>
      </c>
      <c r="Z1176" s="45">
        <f t="shared" si="903"/>
        <v>2.1698183421213837E-3</v>
      </c>
      <c r="AA1176" s="46">
        <f t="shared" si="904"/>
        <v>3.7287981812437303E-3</v>
      </c>
      <c r="AB1176" s="183">
        <f t="shared" si="906"/>
        <v>0.373</v>
      </c>
      <c r="AC1176" s="36">
        <v>1165</v>
      </c>
      <c r="AD1176" s="47" t="e">
        <f>VLOOKUP(B1176,#REF!,3,FALSE)</f>
        <v>#REF!</v>
      </c>
      <c r="AE1176" s="2" t="e">
        <f t="shared" si="905"/>
        <v>#REF!</v>
      </c>
      <c r="AF1176" s="106">
        <v>405</v>
      </c>
      <c r="AG1176" s="108">
        <f t="shared" si="907"/>
        <v>6.860158311345646E-2</v>
      </c>
      <c r="AH1176" s="44">
        <v>653</v>
      </c>
      <c r="AI1176" s="2" t="s">
        <v>2034</v>
      </c>
    </row>
    <row r="1177" spans="1:37" x14ac:dyDescent="0.2">
      <c r="A1177" s="25">
        <v>82</v>
      </c>
      <c r="B1177" s="38" t="s">
        <v>2035</v>
      </c>
      <c r="C1177" s="39" t="s">
        <v>51</v>
      </c>
      <c r="D1177" s="28">
        <v>14601</v>
      </c>
      <c r="E1177" s="69">
        <v>32509</v>
      </c>
      <c r="F1177" s="30"/>
      <c r="G1177" s="77"/>
      <c r="H1177" s="42"/>
      <c r="I1177" s="77"/>
      <c r="J1177" s="42">
        <v>16767938</v>
      </c>
      <c r="K1177" s="42"/>
      <c r="L1177" s="77"/>
      <c r="M1177" s="42"/>
      <c r="N1177" s="77"/>
      <c r="O1177" s="42">
        <v>17305221</v>
      </c>
      <c r="P1177" s="42"/>
      <c r="Q1177" s="77"/>
      <c r="R1177" s="42"/>
      <c r="S1177" s="92"/>
      <c r="T1177" s="42">
        <v>17576691</v>
      </c>
      <c r="U1177" s="42">
        <f t="shared" si="899"/>
        <v>51649850</v>
      </c>
      <c r="V1177" s="43" t="s">
        <v>37</v>
      </c>
      <c r="W1177" s="44">
        <f t="shared" si="900"/>
        <v>51649850</v>
      </c>
      <c r="X1177" s="45">
        <f t="shared" si="901"/>
        <v>0.34863018112865357</v>
      </c>
      <c r="Y1177" s="44">
        <f t="shared" si="902"/>
        <v>14601</v>
      </c>
      <c r="Z1177" s="45">
        <f t="shared" si="903"/>
        <v>8.3592394758085289E-2</v>
      </c>
      <c r="AA1177" s="46">
        <f t="shared" si="904"/>
        <v>0.14985184135072738</v>
      </c>
      <c r="AB1177" s="183">
        <f>ROUND(+AA1177*$AB$1159,3)</f>
        <v>14.984999999999999</v>
      </c>
      <c r="AC1177" s="36">
        <v>1166</v>
      </c>
      <c r="AD1177" s="47" t="e">
        <f>VLOOKUP(B1177,#REF!,3,FALSE)</f>
        <v>#REF!</v>
      </c>
      <c r="AE1177" s="2" t="e">
        <f t="shared" si="905"/>
        <v>#REF!</v>
      </c>
      <c r="AF1177" s="106">
        <v>15050</v>
      </c>
      <c r="AG1177" s="108">
        <f t="shared" si="907"/>
        <v>3.0751318402849118E-2</v>
      </c>
      <c r="AH1177" s="44">
        <v>13824</v>
      </c>
      <c r="AI1177" s="2" t="s">
        <v>51</v>
      </c>
    </row>
    <row r="1178" spans="1:37" x14ac:dyDescent="0.2">
      <c r="A1178" s="25">
        <v>82</v>
      </c>
      <c r="B1178" s="51" t="s">
        <v>2036</v>
      </c>
      <c r="C1178" s="52" t="s">
        <v>2037</v>
      </c>
      <c r="D1178" s="71">
        <f>SUBTOTAL(9,D1160:D1177)</f>
        <v>174669</v>
      </c>
      <c r="E1178" s="69"/>
      <c r="F1178" s="55"/>
      <c r="G1178" s="56"/>
      <c r="H1178" s="55"/>
      <c r="I1178" s="56"/>
      <c r="J1178" s="57">
        <f>SUBTOTAL(9,J1160:J1177)</f>
        <v>46391834.177320004</v>
      </c>
      <c r="K1178" s="58"/>
      <c r="L1178" s="59"/>
      <c r="M1178" s="58"/>
      <c r="N1178" s="59"/>
      <c r="O1178" s="57">
        <f>SUBTOTAL(9,O1160:O1177)</f>
        <v>50095065.170330003</v>
      </c>
      <c r="P1178" s="57"/>
      <c r="Q1178" s="60"/>
      <c r="R1178" s="57"/>
      <c r="S1178" s="60"/>
      <c r="T1178" s="57">
        <f>SUBTOTAL(9,T1160:T1177)</f>
        <v>51663928.278540008</v>
      </c>
      <c r="U1178" s="57">
        <f>SUBTOTAL(9,U1160:U1177)</f>
        <v>148150828</v>
      </c>
      <c r="V1178" s="43"/>
      <c r="W1178" s="61">
        <f t="shared" ref="W1178:AB1178" si="909">SUBTOTAL(9,W1160:W1177)</f>
        <v>148150828</v>
      </c>
      <c r="X1178" s="62">
        <f t="shared" si="909"/>
        <v>1</v>
      </c>
      <c r="Y1178" s="61">
        <f t="shared" si="909"/>
        <v>174669</v>
      </c>
      <c r="Z1178" s="62">
        <f t="shared" si="909"/>
        <v>1</v>
      </c>
      <c r="AA1178" s="63">
        <f t="shared" si="909"/>
        <v>1</v>
      </c>
      <c r="AB1178" s="64">
        <f t="shared" si="909"/>
        <v>99.999000000000009</v>
      </c>
      <c r="AC1178" s="36">
        <v>1167</v>
      </c>
      <c r="AD1178" s="47" t="e">
        <f>VLOOKUP(B1178,#REF!,3,FALSE)</f>
        <v>#REF!</v>
      </c>
      <c r="AE1178" s="2" t="e">
        <f t="shared" si="905"/>
        <v>#REF!</v>
      </c>
      <c r="AF1178" s="106">
        <v>165224</v>
      </c>
      <c r="AG1178" s="128">
        <f>SUM(AG1160:AG1177)</f>
        <v>-0.33556682861839843</v>
      </c>
      <c r="AH1178" s="61">
        <v>158689</v>
      </c>
      <c r="AI1178" s="2" t="s">
        <v>2037</v>
      </c>
    </row>
    <row r="1179" spans="1:37" ht="13.5" thickBot="1" x14ac:dyDescent="0.25">
      <c r="A1179" s="25">
        <v>82</v>
      </c>
      <c r="B1179" s="51"/>
      <c r="C1179" s="52"/>
      <c r="D1179" s="53" t="s">
        <v>54</v>
      </c>
      <c r="E1179" s="54">
        <f>COUNTIF(E1160:E1177,"&gt;0.0")</f>
        <v>18</v>
      </c>
      <c r="F1179" s="55"/>
      <c r="G1179" s="56"/>
      <c r="H1179" s="55"/>
      <c r="I1179" s="56"/>
      <c r="J1179" s="57"/>
      <c r="K1179" s="58"/>
      <c r="L1179" s="59"/>
      <c r="M1179" s="58"/>
      <c r="N1179" s="59"/>
      <c r="O1179" s="57"/>
      <c r="P1179" s="57"/>
      <c r="Q1179" s="60"/>
      <c r="R1179" s="57"/>
      <c r="S1179" s="60"/>
      <c r="T1179" s="57"/>
      <c r="U1179" s="42"/>
      <c r="V1179" s="43"/>
      <c r="W1179" s="44"/>
      <c r="X1179" s="45"/>
      <c r="Y1179" s="44"/>
      <c r="Z1179" s="45"/>
      <c r="AA1179" s="46"/>
      <c r="AB1179" s="183"/>
      <c r="AC1179" s="36">
        <v>1168</v>
      </c>
      <c r="AD1179" s="47"/>
    </row>
    <row r="1180" spans="1:37" ht="15.75" thickBot="1" x14ac:dyDescent="0.3">
      <c r="A1180" s="25">
        <v>83</v>
      </c>
      <c r="B1180" s="78" t="s">
        <v>2038</v>
      </c>
      <c r="C1180" s="72"/>
      <c r="D1180" s="28"/>
      <c r="E1180" s="69"/>
      <c r="F1180" s="42"/>
      <c r="G1180" s="92"/>
      <c r="H1180" s="42"/>
      <c r="I1180" s="92"/>
      <c r="J1180" s="42"/>
      <c r="K1180" s="42"/>
      <c r="L1180" s="92"/>
      <c r="M1180" s="42"/>
      <c r="N1180" s="92"/>
      <c r="O1180" s="42"/>
      <c r="P1180" s="42"/>
      <c r="Q1180" s="92"/>
      <c r="R1180" s="42"/>
      <c r="S1180" s="92"/>
      <c r="T1180" s="42"/>
      <c r="U1180" s="42"/>
      <c r="V1180" s="43"/>
      <c r="W1180" s="33"/>
      <c r="X1180" s="34"/>
      <c r="Y1180" s="33"/>
      <c r="Z1180" s="34"/>
      <c r="AA1180" s="35"/>
      <c r="AB1180" s="184">
        <v>100</v>
      </c>
      <c r="AC1180" s="36">
        <v>1169</v>
      </c>
      <c r="AD1180" s="47"/>
    </row>
    <row r="1181" spans="1:37" x14ac:dyDescent="0.2">
      <c r="A1181" s="25">
        <v>83</v>
      </c>
      <c r="B1181" s="38" t="s">
        <v>2039</v>
      </c>
      <c r="C1181" s="72" t="s">
        <v>2040</v>
      </c>
      <c r="D1181" s="28">
        <v>4893</v>
      </c>
      <c r="E1181" s="69">
        <v>38534</v>
      </c>
      <c r="F1181" s="42">
        <v>69393149</v>
      </c>
      <c r="G1181" s="77">
        <v>12.17642</v>
      </c>
      <c r="H1181" s="42">
        <v>660050</v>
      </c>
      <c r="I1181" s="77">
        <v>2.97553</v>
      </c>
      <c r="J1181" s="41">
        <f t="shared" ref="J1181:J1191" si="910">ROUND((+F1181*G1181+H1181*I1181)/1000,5)</f>
        <v>846924.12592000002</v>
      </c>
      <c r="K1181" s="42">
        <v>75529372</v>
      </c>
      <c r="L1181" s="77">
        <v>12.09019</v>
      </c>
      <c r="M1181" s="42">
        <v>789506</v>
      </c>
      <c r="N1181" s="77">
        <v>3.0037500000000001</v>
      </c>
      <c r="O1181" s="41">
        <f t="shared" ref="O1181:O1191" si="911">ROUND((+K1181*L1181+M1181*N1181)/1000,5)</f>
        <v>915535.93671000004</v>
      </c>
      <c r="P1181" s="42">
        <v>78210617</v>
      </c>
      <c r="Q1181" s="77">
        <v>12.33168</v>
      </c>
      <c r="R1181" s="42">
        <v>824694</v>
      </c>
      <c r="S1181" s="77">
        <v>3.0035400000000001</v>
      </c>
      <c r="T1181" s="41">
        <f t="shared" ref="T1181:T1191" si="912">ROUND((+P1181*Q1181+R1181*S1181)/1000,5)</f>
        <v>966945.30286000005</v>
      </c>
      <c r="U1181" s="42">
        <f t="shared" ref="U1181:U1192" si="913">ROUND(+T1181+O1181+J1181,0)</f>
        <v>2729405</v>
      </c>
      <c r="V1181" s="43" t="s">
        <v>37</v>
      </c>
      <c r="W1181" s="44">
        <f t="shared" ref="W1181:W1192" si="914">IF(V1181="yes",U1181,"")</f>
        <v>2729405</v>
      </c>
      <c r="X1181" s="45">
        <f t="shared" ref="X1181:X1192" si="915">IF(V1181="yes",W1181/W$1193,0)</f>
        <v>0.25141451493824496</v>
      </c>
      <c r="Y1181" s="44">
        <f t="shared" ref="Y1181:Y1192" si="916">IF(V1181="yes",D1181,"")</f>
        <v>4893</v>
      </c>
      <c r="Z1181" s="45">
        <f t="shared" ref="Z1181:Z1192" si="917">IF(V1181="yes",Y1181/Y$1193,0)</f>
        <v>0.41656734207389751</v>
      </c>
      <c r="AA1181" s="46">
        <f t="shared" ref="AA1181:AA1192" si="918">(X1181*0.25+Z1181*0.75)</f>
        <v>0.37527913528998436</v>
      </c>
      <c r="AB1181" s="183">
        <f>ROUND(+AA1181*$AB$1180,2)</f>
        <v>37.53</v>
      </c>
      <c r="AC1181" s="36">
        <v>1170</v>
      </c>
      <c r="AD1181" s="47" t="e">
        <f>VLOOKUP(B1181,#REF!,3,FALSE)</f>
        <v>#REF!</v>
      </c>
      <c r="AE1181" s="2" t="e">
        <f t="shared" ref="AE1181:AE1193" si="919">EXACT(D1181,AD1181)</f>
        <v>#REF!</v>
      </c>
    </row>
    <row r="1182" spans="1:37" x14ac:dyDescent="0.2">
      <c r="A1182" s="25">
        <v>83</v>
      </c>
      <c r="B1182" s="38" t="s">
        <v>2041</v>
      </c>
      <c r="C1182" s="72" t="s">
        <v>2042</v>
      </c>
      <c r="D1182" s="28">
        <v>601</v>
      </c>
      <c r="E1182" s="69">
        <v>35796</v>
      </c>
      <c r="F1182" s="42">
        <v>6270706</v>
      </c>
      <c r="G1182" s="77">
        <v>6.9414899999999999</v>
      </c>
      <c r="H1182" s="42">
        <v>92418</v>
      </c>
      <c r="I1182" s="77">
        <v>2.7051099999999999</v>
      </c>
      <c r="J1182" s="41">
        <f t="shared" si="910"/>
        <v>43778.043850000002</v>
      </c>
      <c r="K1182" s="42">
        <v>6926819</v>
      </c>
      <c r="L1182" s="77">
        <v>6.2839900000000002</v>
      </c>
      <c r="M1182" s="42">
        <v>81606</v>
      </c>
      <c r="N1182" s="77">
        <v>3.0037500000000001</v>
      </c>
      <c r="O1182" s="41">
        <f t="shared" si="911"/>
        <v>43773.18535</v>
      </c>
      <c r="P1182" s="42">
        <v>7225240</v>
      </c>
      <c r="Q1182" s="77">
        <v>6.1697600000000001</v>
      </c>
      <c r="R1182" s="42">
        <v>87874</v>
      </c>
      <c r="S1182" s="77">
        <v>2.8449800000000001</v>
      </c>
      <c r="T1182" s="41">
        <f t="shared" si="912"/>
        <v>44827.996509999997</v>
      </c>
      <c r="U1182" s="42">
        <f t="shared" si="913"/>
        <v>132379</v>
      </c>
      <c r="V1182" s="43" t="s">
        <v>37</v>
      </c>
      <c r="W1182" s="44">
        <f t="shared" si="914"/>
        <v>132379</v>
      </c>
      <c r="X1182" s="45">
        <f t="shared" si="915"/>
        <v>1.2193867188273607E-2</v>
      </c>
      <c r="Y1182" s="44">
        <f t="shared" si="916"/>
        <v>601</v>
      </c>
      <c r="Z1182" s="45">
        <f t="shared" si="917"/>
        <v>5.1166354503660819E-2</v>
      </c>
      <c r="AA1182" s="46">
        <f t="shared" si="918"/>
        <v>4.1423232674814021E-2</v>
      </c>
      <c r="AB1182" s="183">
        <f t="shared" ref="AB1182:AB1192" si="920">ROUND(+AA1182*$AB$1180,2)</f>
        <v>4.1399999999999997</v>
      </c>
      <c r="AC1182" s="36">
        <v>1171</v>
      </c>
      <c r="AD1182" s="47" t="e">
        <f>VLOOKUP(B1182,#REF!,3,FALSE)</f>
        <v>#REF!</v>
      </c>
      <c r="AE1182" s="2" t="e">
        <f t="shared" si="919"/>
        <v>#REF!</v>
      </c>
      <c r="AK1182" s="2">
        <v>23097250</v>
      </c>
    </row>
    <row r="1183" spans="1:37" x14ac:dyDescent="0.2">
      <c r="A1183" s="25">
        <v>83</v>
      </c>
      <c r="B1183" s="38" t="s">
        <v>2043</v>
      </c>
      <c r="C1183" s="73" t="s">
        <v>1925</v>
      </c>
      <c r="D1183" s="28">
        <v>716</v>
      </c>
      <c r="E1183" s="69">
        <v>35796</v>
      </c>
      <c r="F1183" s="42">
        <v>5766345</v>
      </c>
      <c r="G1183" s="77">
        <v>9.4093300000000006</v>
      </c>
      <c r="H1183" s="42">
        <v>388259</v>
      </c>
      <c r="I1183" s="77">
        <v>3.0037500000000001</v>
      </c>
      <c r="J1183" s="41">
        <f t="shared" si="910"/>
        <v>55423.675969999997</v>
      </c>
      <c r="K1183" s="42">
        <v>6130600</v>
      </c>
      <c r="L1183" s="77">
        <v>9.2745999999999995</v>
      </c>
      <c r="M1183" s="42">
        <v>404787</v>
      </c>
      <c r="N1183" s="77">
        <v>3.0037500000000001</v>
      </c>
      <c r="O1183" s="41">
        <f t="shared" si="911"/>
        <v>58074.741710000002</v>
      </c>
      <c r="P1183" s="42">
        <v>6293300</v>
      </c>
      <c r="Q1183" s="77">
        <v>9.3468800000000005</v>
      </c>
      <c r="R1183" s="42">
        <v>448703</v>
      </c>
      <c r="S1183" s="77">
        <v>3.0037500000000001</v>
      </c>
      <c r="T1183" s="41">
        <f t="shared" si="912"/>
        <v>60170.51154</v>
      </c>
      <c r="U1183" s="42">
        <f t="shared" si="913"/>
        <v>173669</v>
      </c>
      <c r="V1183" s="43" t="s">
        <v>37</v>
      </c>
      <c r="W1183" s="44">
        <f t="shared" si="914"/>
        <v>173669</v>
      </c>
      <c r="X1183" s="45">
        <f t="shared" si="915"/>
        <v>1.5997225547256657E-2</v>
      </c>
      <c r="Y1183" s="44">
        <f t="shared" si="916"/>
        <v>716</v>
      </c>
      <c r="Z1183" s="45">
        <f t="shared" si="917"/>
        <v>6.0956921505193259E-2</v>
      </c>
      <c r="AA1183" s="46">
        <f t="shared" si="918"/>
        <v>4.9716997515709106E-2</v>
      </c>
      <c r="AB1183" s="183">
        <f t="shared" si="920"/>
        <v>4.97</v>
      </c>
      <c r="AC1183" s="36">
        <v>1172</v>
      </c>
      <c r="AD1183" s="47" t="e">
        <f>VLOOKUP(B1183,#REF!,3,FALSE)</f>
        <v>#REF!</v>
      </c>
      <c r="AE1183" s="2" t="e">
        <f t="shared" si="919"/>
        <v>#REF!</v>
      </c>
    </row>
    <row r="1184" spans="1:37" x14ac:dyDescent="0.2">
      <c r="A1184" s="25">
        <v>83</v>
      </c>
      <c r="B1184" s="38" t="s">
        <v>2044</v>
      </c>
      <c r="C1184" s="72" t="s">
        <v>2045</v>
      </c>
      <c r="D1184" s="28">
        <v>245</v>
      </c>
      <c r="E1184" s="69">
        <v>35796</v>
      </c>
      <c r="F1184" s="42">
        <v>2678927</v>
      </c>
      <c r="G1184" s="77">
        <v>9.0581200000000006</v>
      </c>
      <c r="H1184" s="42">
        <v>29850</v>
      </c>
      <c r="I1184" s="77">
        <v>3.0037500000000001</v>
      </c>
      <c r="J1184" s="41">
        <f t="shared" si="910"/>
        <v>24355.704170000001</v>
      </c>
      <c r="K1184" s="42">
        <v>2875709</v>
      </c>
      <c r="L1184" s="77">
        <v>8.8423499999999997</v>
      </c>
      <c r="M1184" s="42">
        <v>54067</v>
      </c>
      <c r="N1184" s="77">
        <v>3.0037500000000001</v>
      </c>
      <c r="O1184" s="41">
        <f t="shared" si="911"/>
        <v>25590.429230000002</v>
      </c>
      <c r="P1184" s="42">
        <v>3031103</v>
      </c>
      <c r="Q1184" s="77">
        <v>8.9116</v>
      </c>
      <c r="R1184" s="42">
        <v>66916</v>
      </c>
      <c r="S1184" s="77">
        <v>2.98882</v>
      </c>
      <c r="T1184" s="41">
        <f t="shared" si="912"/>
        <v>27211.977370000001</v>
      </c>
      <c r="U1184" s="42">
        <f t="shared" si="913"/>
        <v>77158</v>
      </c>
      <c r="V1184" s="43" t="s">
        <v>37</v>
      </c>
      <c r="W1184" s="44">
        <f t="shared" si="914"/>
        <v>77158</v>
      </c>
      <c r="X1184" s="45">
        <f t="shared" si="915"/>
        <v>7.1072783788426793E-3</v>
      </c>
      <c r="Y1184" s="44">
        <f t="shared" si="916"/>
        <v>245</v>
      </c>
      <c r="Z1184" s="45">
        <f t="shared" si="917"/>
        <v>2.0858164481525627E-2</v>
      </c>
      <c r="AA1184" s="46">
        <f t="shared" si="918"/>
        <v>1.742044295585489E-2</v>
      </c>
      <c r="AB1184" s="183">
        <f t="shared" si="920"/>
        <v>1.74</v>
      </c>
      <c r="AC1184" s="36">
        <v>1173</v>
      </c>
      <c r="AD1184" s="47" t="e">
        <f>VLOOKUP(B1184,#REF!,3,FALSE)</f>
        <v>#REF!</v>
      </c>
      <c r="AE1184" s="2" t="e">
        <f t="shared" si="919"/>
        <v>#REF!</v>
      </c>
    </row>
    <row r="1185" spans="1:31" x14ac:dyDescent="0.2">
      <c r="A1185" s="25">
        <v>83</v>
      </c>
      <c r="B1185" s="38" t="s">
        <v>2046</v>
      </c>
      <c r="C1185" s="72" t="s">
        <v>2047</v>
      </c>
      <c r="D1185" s="28">
        <v>397</v>
      </c>
      <c r="E1185" s="69">
        <v>35796</v>
      </c>
      <c r="F1185" s="42">
        <v>4399643</v>
      </c>
      <c r="G1185" s="77">
        <v>6.6646400000000003</v>
      </c>
      <c r="H1185" s="42">
        <v>116523</v>
      </c>
      <c r="I1185" s="77">
        <v>2.9436300000000002</v>
      </c>
      <c r="J1185" s="41">
        <f t="shared" si="910"/>
        <v>29665.037319999999</v>
      </c>
      <c r="K1185" s="42">
        <v>4614294</v>
      </c>
      <c r="L1185" s="77">
        <v>7.1516900000000003</v>
      </c>
      <c r="M1185" s="42">
        <v>137448</v>
      </c>
      <c r="N1185" s="77">
        <v>3.0037500000000001</v>
      </c>
      <c r="O1185" s="41">
        <f t="shared" si="911"/>
        <v>33412.859689999997</v>
      </c>
      <c r="P1185" s="42">
        <v>4860410</v>
      </c>
      <c r="Q1185" s="77">
        <v>6.7010800000000001</v>
      </c>
      <c r="R1185" s="42">
        <v>143016</v>
      </c>
      <c r="S1185" s="77">
        <v>3.0037500000000001</v>
      </c>
      <c r="T1185" s="41">
        <f t="shared" si="912"/>
        <v>32999.580549999999</v>
      </c>
      <c r="U1185" s="42">
        <f t="shared" si="913"/>
        <v>96077</v>
      </c>
      <c r="V1185" s="43" t="s">
        <v>37</v>
      </c>
      <c r="W1185" s="44">
        <f t="shared" si="914"/>
        <v>96077</v>
      </c>
      <c r="X1185" s="45">
        <f t="shared" si="915"/>
        <v>8.849969994090932E-3</v>
      </c>
      <c r="Y1185" s="44">
        <f t="shared" si="916"/>
        <v>397</v>
      </c>
      <c r="Z1185" s="45">
        <f t="shared" si="917"/>
        <v>3.3798739996594586E-2</v>
      </c>
      <c r="AA1185" s="46">
        <f t="shared" si="918"/>
        <v>2.7561547495968675E-2</v>
      </c>
      <c r="AB1185" s="183">
        <f t="shared" si="920"/>
        <v>2.76</v>
      </c>
      <c r="AC1185" s="36">
        <v>1174</v>
      </c>
      <c r="AD1185" s="47" t="e">
        <f>VLOOKUP(B1185,#REF!,3,FALSE)</f>
        <v>#REF!</v>
      </c>
      <c r="AE1185" s="2" t="e">
        <f t="shared" si="919"/>
        <v>#REF!</v>
      </c>
    </row>
    <row r="1186" spans="1:31" x14ac:dyDescent="0.2">
      <c r="A1186" s="25">
        <v>83</v>
      </c>
      <c r="B1186" s="38" t="s">
        <v>2048</v>
      </c>
      <c r="C1186" s="72" t="s">
        <v>2049</v>
      </c>
      <c r="D1186" s="28">
        <v>319</v>
      </c>
      <c r="E1186" s="69">
        <v>35796</v>
      </c>
      <c r="F1186" s="42">
        <v>4494379</v>
      </c>
      <c r="G1186" s="77">
        <v>11.86205</v>
      </c>
      <c r="H1186" s="42">
        <v>173795</v>
      </c>
      <c r="I1186" s="77">
        <v>3.0037500000000001</v>
      </c>
      <c r="J1186" s="41">
        <f t="shared" si="910"/>
        <v>53834.585149999999</v>
      </c>
      <c r="K1186" s="42">
        <v>5002918</v>
      </c>
      <c r="L1186" s="77">
        <v>11.67271</v>
      </c>
      <c r="M1186" s="42">
        <v>194703</v>
      </c>
      <c r="N1186" s="77">
        <v>3.0037500000000001</v>
      </c>
      <c r="O1186" s="41">
        <f t="shared" si="911"/>
        <v>58982.450100000002</v>
      </c>
      <c r="P1186" s="42">
        <v>5081256</v>
      </c>
      <c r="Q1186" s="77">
        <v>11.20848</v>
      </c>
      <c r="R1186" s="42">
        <v>204680</v>
      </c>
      <c r="S1186" s="77">
        <v>3.0037500000000001</v>
      </c>
      <c r="T1186" s="41">
        <f t="shared" si="912"/>
        <v>57567.963799999998</v>
      </c>
      <c r="U1186" s="42">
        <f t="shared" si="913"/>
        <v>170385</v>
      </c>
      <c r="V1186" s="43" t="s">
        <v>37</v>
      </c>
      <c r="W1186" s="44">
        <f t="shared" si="914"/>
        <v>170385</v>
      </c>
      <c r="X1186" s="45">
        <f t="shared" si="915"/>
        <v>1.5694725453991937E-2</v>
      </c>
      <c r="Y1186" s="44">
        <f t="shared" si="916"/>
        <v>319</v>
      </c>
      <c r="Z1186" s="45">
        <f t="shared" si="917"/>
        <v>2.7158181508598674E-2</v>
      </c>
      <c r="AA1186" s="46">
        <f t="shared" si="918"/>
        <v>2.429231749494699E-2</v>
      </c>
      <c r="AB1186" s="183">
        <f t="shared" si="920"/>
        <v>2.4300000000000002</v>
      </c>
      <c r="AC1186" s="36">
        <v>1175</v>
      </c>
      <c r="AD1186" s="47" t="e">
        <f>VLOOKUP(B1186,#REF!,3,FALSE)</f>
        <v>#REF!</v>
      </c>
      <c r="AE1186" s="2" t="e">
        <f t="shared" si="919"/>
        <v>#REF!</v>
      </c>
    </row>
    <row r="1187" spans="1:31" x14ac:dyDescent="0.2">
      <c r="A1187" s="25">
        <v>83</v>
      </c>
      <c r="B1187" s="38" t="s">
        <v>2050</v>
      </c>
      <c r="C1187" s="72" t="s">
        <v>2051</v>
      </c>
      <c r="D1187" s="28">
        <v>56</v>
      </c>
      <c r="E1187" s="69">
        <v>36161</v>
      </c>
      <c r="F1187" s="42">
        <v>486266</v>
      </c>
      <c r="G1187" s="77">
        <v>6.6403999999999996</v>
      </c>
      <c r="H1187" s="42">
        <v>47454</v>
      </c>
      <c r="I1187" s="77">
        <v>3.0037500000000001</v>
      </c>
      <c r="J1187" s="41">
        <f t="shared" si="910"/>
        <v>3371.5407</v>
      </c>
      <c r="K1187" s="42">
        <v>502667</v>
      </c>
      <c r="L1187" s="77">
        <v>7.75847</v>
      </c>
      <c r="M1187" s="42">
        <v>49057</v>
      </c>
      <c r="N1187" s="77">
        <v>3.0037500000000001</v>
      </c>
      <c r="O1187" s="41">
        <f t="shared" si="911"/>
        <v>4047.2818000000002</v>
      </c>
      <c r="P1187" s="42">
        <v>519539</v>
      </c>
      <c r="Q1187" s="77">
        <v>7.4161900000000003</v>
      </c>
      <c r="R1187" s="42">
        <v>45061</v>
      </c>
      <c r="S1187" s="77">
        <v>3.0037500000000001</v>
      </c>
      <c r="T1187" s="41">
        <f t="shared" si="912"/>
        <v>3988.3519200000001</v>
      </c>
      <c r="U1187" s="42">
        <f t="shared" si="913"/>
        <v>11407</v>
      </c>
      <c r="V1187" s="43" t="s">
        <v>37</v>
      </c>
      <c r="W1187" s="44">
        <f t="shared" si="914"/>
        <v>11407</v>
      </c>
      <c r="X1187" s="45">
        <f t="shared" si="915"/>
        <v>1.0507364689009363E-3</v>
      </c>
      <c r="Y1187" s="44">
        <f t="shared" si="916"/>
        <v>56</v>
      </c>
      <c r="Z1187" s="45">
        <f t="shared" si="917"/>
        <v>4.7675804529201428E-3</v>
      </c>
      <c r="AA1187" s="46">
        <f t="shared" si="918"/>
        <v>3.838369456915341E-3</v>
      </c>
      <c r="AB1187" s="183">
        <f t="shared" si="920"/>
        <v>0.38</v>
      </c>
      <c r="AC1187" s="36">
        <v>1176</v>
      </c>
      <c r="AD1187" s="47" t="e">
        <f>VLOOKUP(B1187,#REF!,3,FALSE)</f>
        <v>#REF!</v>
      </c>
      <c r="AE1187" s="2" t="e">
        <f t="shared" si="919"/>
        <v>#REF!</v>
      </c>
    </row>
    <row r="1188" spans="1:31" x14ac:dyDescent="0.2">
      <c r="A1188" s="25">
        <v>83</v>
      </c>
      <c r="B1188" s="38" t="s">
        <v>2052</v>
      </c>
      <c r="C1188" s="72" t="s">
        <v>2053</v>
      </c>
      <c r="D1188" s="28">
        <v>235</v>
      </c>
      <c r="E1188" s="69">
        <v>38534</v>
      </c>
      <c r="F1188" s="42">
        <v>2172867</v>
      </c>
      <c r="G1188" s="77">
        <v>5.4398099999999996</v>
      </c>
      <c r="H1188" s="42">
        <v>48110</v>
      </c>
      <c r="I1188" s="77">
        <v>3.0037500000000001</v>
      </c>
      <c r="J1188" s="41">
        <f t="shared" si="910"/>
        <v>11964.494049999999</v>
      </c>
      <c r="K1188" s="42">
        <v>2376864</v>
      </c>
      <c r="L1188" s="77">
        <v>5.60276</v>
      </c>
      <c r="M1188" s="42">
        <v>49580</v>
      </c>
      <c r="N1188" s="77">
        <v>3.0037500000000001</v>
      </c>
      <c r="O1188" s="41">
        <f t="shared" si="911"/>
        <v>13465.92447</v>
      </c>
      <c r="P1188" s="42">
        <v>2506144</v>
      </c>
      <c r="Q1188" s="77">
        <v>5.6657700000000002</v>
      </c>
      <c r="R1188" s="42">
        <v>51588</v>
      </c>
      <c r="S1188" s="77">
        <v>3.0037500000000001</v>
      </c>
      <c r="T1188" s="41">
        <f t="shared" si="912"/>
        <v>14354.192950000001</v>
      </c>
      <c r="U1188" s="42">
        <f t="shared" si="913"/>
        <v>39785</v>
      </c>
      <c r="V1188" s="43" t="s">
        <v>37</v>
      </c>
      <c r="W1188" s="44">
        <f t="shared" si="914"/>
        <v>39785</v>
      </c>
      <c r="X1188" s="45">
        <f t="shared" si="915"/>
        <v>3.6647278351208687E-3</v>
      </c>
      <c r="Y1188" s="44">
        <f t="shared" si="916"/>
        <v>235</v>
      </c>
      <c r="Z1188" s="45">
        <f t="shared" si="917"/>
        <v>2.0006810829218458E-2</v>
      </c>
      <c r="AA1188" s="46">
        <f t="shared" si="918"/>
        <v>1.592129008069406E-2</v>
      </c>
      <c r="AB1188" s="183">
        <f t="shared" si="920"/>
        <v>1.59</v>
      </c>
      <c r="AC1188" s="36">
        <v>1177</v>
      </c>
      <c r="AD1188" s="47" t="e">
        <f>VLOOKUP(B1188,#REF!,3,FALSE)</f>
        <v>#REF!</v>
      </c>
      <c r="AE1188" s="2" t="e">
        <f t="shared" si="919"/>
        <v>#REF!</v>
      </c>
    </row>
    <row r="1189" spans="1:31" x14ac:dyDescent="0.2">
      <c r="A1189" s="25">
        <v>83</v>
      </c>
      <c r="B1189" s="38" t="s">
        <v>2054</v>
      </c>
      <c r="C1189" s="72" t="s">
        <v>2055</v>
      </c>
      <c r="D1189" s="28">
        <v>182</v>
      </c>
      <c r="E1189" s="69">
        <v>35796</v>
      </c>
      <c r="F1189" s="42">
        <v>2239696</v>
      </c>
      <c r="G1189" s="77">
        <v>4.4626599999999996</v>
      </c>
      <c r="H1189" s="42">
        <v>41160</v>
      </c>
      <c r="I1189" s="77">
        <v>3.0037500000000001</v>
      </c>
      <c r="J1189" s="41">
        <f t="shared" si="910"/>
        <v>10118.6361</v>
      </c>
      <c r="K1189" s="42">
        <v>2639299</v>
      </c>
      <c r="L1189" s="77">
        <v>5.0657399999999999</v>
      </c>
      <c r="M1189" s="42">
        <v>42553</v>
      </c>
      <c r="N1189" s="77">
        <v>3.0037500000000001</v>
      </c>
      <c r="O1189" s="41">
        <f t="shared" si="911"/>
        <v>13497.821089999999</v>
      </c>
      <c r="P1189" s="42">
        <v>2779045</v>
      </c>
      <c r="Q1189" s="77">
        <v>5.06541</v>
      </c>
      <c r="R1189" s="42">
        <v>44275</v>
      </c>
      <c r="S1189" s="77">
        <v>3.0037500000000001</v>
      </c>
      <c r="T1189" s="41">
        <f t="shared" si="912"/>
        <v>14209.99336</v>
      </c>
      <c r="U1189" s="42">
        <f t="shared" si="913"/>
        <v>37826</v>
      </c>
      <c r="V1189" s="43" t="s">
        <v>37</v>
      </c>
      <c r="W1189" s="44">
        <f t="shared" si="914"/>
        <v>37826</v>
      </c>
      <c r="X1189" s="45">
        <f t="shared" si="915"/>
        <v>3.4842778708378029E-3</v>
      </c>
      <c r="Y1189" s="44">
        <f t="shared" si="916"/>
        <v>182</v>
      </c>
      <c r="Z1189" s="45">
        <f t="shared" si="917"/>
        <v>1.5494636471990465E-2</v>
      </c>
      <c r="AA1189" s="46">
        <f t="shared" si="918"/>
        <v>1.24920468217023E-2</v>
      </c>
      <c r="AB1189" s="183">
        <f t="shared" si="920"/>
        <v>1.25</v>
      </c>
      <c r="AC1189" s="36">
        <v>1178</v>
      </c>
      <c r="AD1189" s="47" t="e">
        <f>VLOOKUP(B1189,#REF!,3,FALSE)</f>
        <v>#REF!</v>
      </c>
      <c r="AE1189" s="2" t="e">
        <f t="shared" si="919"/>
        <v>#REF!</v>
      </c>
    </row>
    <row r="1190" spans="1:31" x14ac:dyDescent="0.2">
      <c r="A1190" s="25">
        <v>83</v>
      </c>
      <c r="B1190" s="38" t="s">
        <v>2056</v>
      </c>
      <c r="C1190" s="72" t="s">
        <v>2057</v>
      </c>
      <c r="D1190" s="28">
        <v>78</v>
      </c>
      <c r="E1190" s="69">
        <v>35796</v>
      </c>
      <c r="F1190" s="42">
        <v>860758</v>
      </c>
      <c r="G1190" s="77">
        <v>4.6145399999999999</v>
      </c>
      <c r="H1190" s="42">
        <v>264403</v>
      </c>
      <c r="I1190" s="77">
        <v>3.0037500000000001</v>
      </c>
      <c r="J1190" s="41">
        <f t="shared" si="910"/>
        <v>4766.20273</v>
      </c>
      <c r="K1190" s="42">
        <v>812845</v>
      </c>
      <c r="L1190" s="77">
        <v>5.4745999999999997</v>
      </c>
      <c r="M1190" s="42">
        <v>309639</v>
      </c>
      <c r="N1190" s="77">
        <v>3.0037500000000001</v>
      </c>
      <c r="O1190" s="41">
        <f t="shared" si="911"/>
        <v>5380.0793800000001</v>
      </c>
      <c r="P1190" s="42">
        <v>818808</v>
      </c>
      <c r="Q1190" s="77">
        <v>5.4078600000000003</v>
      </c>
      <c r="R1190" s="42">
        <v>326729</v>
      </c>
      <c r="S1190" s="77">
        <v>2.8188499999999999</v>
      </c>
      <c r="T1190" s="41">
        <f t="shared" si="912"/>
        <v>5348.9990699999998</v>
      </c>
      <c r="U1190" s="42">
        <f t="shared" si="913"/>
        <v>15495</v>
      </c>
      <c r="V1190" s="43" t="s">
        <v>37</v>
      </c>
      <c r="W1190" s="44">
        <f t="shared" si="914"/>
        <v>15495</v>
      </c>
      <c r="X1190" s="45">
        <f t="shared" si="915"/>
        <v>1.4272956592986769E-3</v>
      </c>
      <c r="Y1190" s="44">
        <f t="shared" si="916"/>
        <v>78</v>
      </c>
      <c r="Z1190" s="45">
        <f t="shared" si="917"/>
        <v>6.6405584879959132E-3</v>
      </c>
      <c r="AA1190" s="46">
        <f t="shared" si="918"/>
        <v>5.3372427808216043E-3</v>
      </c>
      <c r="AB1190" s="183">
        <f t="shared" si="920"/>
        <v>0.53</v>
      </c>
      <c r="AC1190" s="36">
        <v>1179</v>
      </c>
      <c r="AD1190" s="47" t="e">
        <f>VLOOKUP(B1190,#REF!,3,FALSE)</f>
        <v>#REF!</v>
      </c>
      <c r="AE1190" s="2" t="e">
        <f t="shared" si="919"/>
        <v>#REF!</v>
      </c>
    </row>
    <row r="1191" spans="1:31" x14ac:dyDescent="0.2">
      <c r="A1191" s="25">
        <v>83</v>
      </c>
      <c r="B1191" s="38" t="s">
        <v>2058</v>
      </c>
      <c r="C1191" s="72" t="s">
        <v>2059</v>
      </c>
      <c r="D1191" s="49">
        <v>126</v>
      </c>
      <c r="E1191" s="69">
        <v>35796</v>
      </c>
      <c r="F1191" s="42">
        <v>1145691</v>
      </c>
      <c r="G1191" s="77">
        <v>7.8083900000000002</v>
      </c>
      <c r="H1191" s="42">
        <v>0</v>
      </c>
      <c r="I1191" s="77">
        <v>0</v>
      </c>
      <c r="J1191" s="41">
        <f t="shared" si="910"/>
        <v>8946.0021500000003</v>
      </c>
      <c r="K1191" s="42">
        <v>1208777</v>
      </c>
      <c r="L1191" s="77">
        <v>8.1</v>
      </c>
      <c r="M1191" s="42">
        <v>0</v>
      </c>
      <c r="N1191" s="77">
        <v>0</v>
      </c>
      <c r="O1191" s="41">
        <f t="shared" si="911"/>
        <v>9791.0936999999994</v>
      </c>
      <c r="P1191" s="42">
        <v>1230505</v>
      </c>
      <c r="Q1191" s="77">
        <v>8.4908999999999999</v>
      </c>
      <c r="R1191" s="42">
        <v>0</v>
      </c>
      <c r="S1191" s="77">
        <v>0</v>
      </c>
      <c r="T1191" s="41">
        <f t="shared" si="912"/>
        <v>10448.0949</v>
      </c>
      <c r="U1191" s="42">
        <f t="shared" si="913"/>
        <v>29185</v>
      </c>
      <c r="V1191" s="43" t="s">
        <v>37</v>
      </c>
      <c r="W1191" s="44">
        <f t="shared" si="914"/>
        <v>29185</v>
      </c>
      <c r="X1191" s="45">
        <f t="shared" si="915"/>
        <v>2.6883268032676273E-3</v>
      </c>
      <c r="Y1191" s="44">
        <f t="shared" si="916"/>
        <v>126</v>
      </c>
      <c r="Z1191" s="45">
        <f t="shared" si="917"/>
        <v>1.0727056019070322E-2</v>
      </c>
      <c r="AA1191" s="46">
        <f t="shared" si="918"/>
        <v>8.717373715119648E-3</v>
      </c>
      <c r="AB1191" s="183">
        <f t="shared" si="920"/>
        <v>0.87</v>
      </c>
      <c r="AC1191" s="36">
        <v>1180</v>
      </c>
      <c r="AD1191" s="47" t="e">
        <f>VLOOKUP(B1191,#REF!,3,FALSE)</f>
        <v>#REF!</v>
      </c>
      <c r="AE1191" s="2" t="e">
        <f t="shared" si="919"/>
        <v>#REF!</v>
      </c>
    </row>
    <row r="1192" spans="1:31" x14ac:dyDescent="0.2">
      <c r="A1192" s="25">
        <v>83</v>
      </c>
      <c r="B1192" s="38" t="s">
        <v>2060</v>
      </c>
      <c r="C1192" s="39" t="s">
        <v>51</v>
      </c>
      <c r="D1192" s="28">
        <v>3898</v>
      </c>
      <c r="E1192" s="69">
        <v>38534</v>
      </c>
      <c r="F1192" s="30"/>
      <c r="G1192" s="77"/>
      <c r="H1192" s="42"/>
      <c r="I1192" s="77"/>
      <c r="J1192" s="42">
        <v>2398189</v>
      </c>
      <c r="K1192" s="42"/>
      <c r="L1192" s="77"/>
      <c r="M1192" s="42"/>
      <c r="N1192" s="77"/>
      <c r="O1192" s="42">
        <v>2433532</v>
      </c>
      <c r="P1192" s="42"/>
      <c r="Q1192" s="77"/>
      <c r="R1192" s="42"/>
      <c r="S1192" s="77"/>
      <c r="T1192" s="42">
        <v>2511703</v>
      </c>
      <c r="U1192" s="42">
        <f t="shared" si="913"/>
        <v>7343424</v>
      </c>
      <c r="V1192" s="43" t="s">
        <v>37</v>
      </c>
      <c r="W1192" s="44">
        <f t="shared" si="914"/>
        <v>7343424</v>
      </c>
      <c r="X1192" s="45">
        <f t="shared" si="915"/>
        <v>0.6764270538618733</v>
      </c>
      <c r="Y1192" s="44">
        <f t="shared" si="916"/>
        <v>3898</v>
      </c>
      <c r="Z1192" s="45">
        <f t="shared" si="917"/>
        <v>0.33185765366933423</v>
      </c>
      <c r="AA1192" s="46">
        <f t="shared" si="918"/>
        <v>0.41800000371746898</v>
      </c>
      <c r="AB1192" s="183">
        <f t="shared" si="920"/>
        <v>41.8</v>
      </c>
      <c r="AC1192" s="36">
        <v>1181</v>
      </c>
      <c r="AD1192" s="47" t="e">
        <f>VLOOKUP(B1192,#REF!,3,FALSE)</f>
        <v>#REF!</v>
      </c>
      <c r="AE1192" s="2" t="e">
        <f t="shared" si="919"/>
        <v>#REF!</v>
      </c>
    </row>
    <row r="1193" spans="1:31" x14ac:dyDescent="0.2">
      <c r="A1193" s="25">
        <v>83</v>
      </c>
      <c r="B1193" s="51" t="s">
        <v>2061</v>
      </c>
      <c r="C1193" s="52" t="s">
        <v>2062</v>
      </c>
      <c r="D1193" s="71">
        <f>SUBTOTAL(9,D1181:D1192)</f>
        <v>11746</v>
      </c>
      <c r="E1193" s="69"/>
      <c r="F1193" s="55"/>
      <c r="G1193" s="56"/>
      <c r="H1193" s="55"/>
      <c r="I1193" s="56"/>
      <c r="J1193" s="57">
        <f>SUBTOTAL(9,J1181:J1192)</f>
        <v>3491337.0481100003</v>
      </c>
      <c r="K1193" s="58"/>
      <c r="L1193" s="59"/>
      <c r="M1193" s="58"/>
      <c r="N1193" s="59"/>
      <c r="O1193" s="57">
        <f>SUBTOTAL(9,O1181:O1192)</f>
        <v>3615083.8032300002</v>
      </c>
      <c r="P1193" s="57"/>
      <c r="Q1193" s="60"/>
      <c r="R1193" s="57"/>
      <c r="S1193" s="60"/>
      <c r="T1193" s="57">
        <f>SUBTOTAL(9,T1181:T1192)</f>
        <v>3749775.96483</v>
      </c>
      <c r="U1193" s="57">
        <f>SUBTOTAL(9,U1181:U1192)</f>
        <v>10856195</v>
      </c>
      <c r="V1193" s="43"/>
      <c r="W1193" s="61">
        <f t="shared" ref="W1193:AB1193" si="921">SUBTOTAL(9,W1181:W1192)</f>
        <v>10856195</v>
      </c>
      <c r="X1193" s="62">
        <f t="shared" si="921"/>
        <v>1</v>
      </c>
      <c r="Y1193" s="61">
        <f t="shared" si="921"/>
        <v>11746</v>
      </c>
      <c r="Z1193" s="62">
        <f t="shared" si="921"/>
        <v>1</v>
      </c>
      <c r="AA1193" s="63">
        <f t="shared" si="921"/>
        <v>1</v>
      </c>
      <c r="AB1193" s="64">
        <f t="shared" si="921"/>
        <v>99.990000000000009</v>
      </c>
      <c r="AC1193" s="36">
        <v>1182</v>
      </c>
      <c r="AD1193" s="47" t="e">
        <f>VLOOKUP(B1193,#REF!,3,FALSE)</f>
        <v>#REF!</v>
      </c>
      <c r="AE1193" s="2" t="e">
        <f t="shared" si="919"/>
        <v>#REF!</v>
      </c>
    </row>
    <row r="1194" spans="1:31" ht="13.5" thickBot="1" x14ac:dyDescent="0.25">
      <c r="A1194" s="25">
        <v>83</v>
      </c>
      <c r="B1194" s="51"/>
      <c r="C1194" s="52"/>
      <c r="D1194" s="53" t="s">
        <v>54</v>
      </c>
      <c r="E1194" s="54">
        <f>COUNTIF(E1181:E1192,"&gt;0.0")</f>
        <v>12</v>
      </c>
      <c r="F1194" s="55"/>
      <c r="G1194" s="56"/>
      <c r="H1194" s="55"/>
      <c r="I1194" s="56"/>
      <c r="J1194" s="57"/>
      <c r="K1194" s="58"/>
      <c r="L1194" s="59"/>
      <c r="M1194" s="58"/>
      <c r="N1194" s="59"/>
      <c r="O1194" s="57"/>
      <c r="P1194" s="57"/>
      <c r="Q1194" s="60"/>
      <c r="R1194" s="57"/>
      <c r="S1194" s="60"/>
      <c r="T1194" s="57"/>
      <c r="U1194" s="42"/>
      <c r="V1194" s="43"/>
      <c r="W1194" s="44"/>
      <c r="X1194" s="45"/>
      <c r="Y1194" s="44"/>
      <c r="Z1194" s="45"/>
      <c r="AA1194" s="46"/>
      <c r="AB1194" s="183"/>
      <c r="AC1194" s="36">
        <v>1183</v>
      </c>
      <c r="AD1194" s="47"/>
    </row>
    <row r="1195" spans="1:31" ht="15.75" thickBot="1" x14ac:dyDescent="0.3">
      <c r="A1195" s="25">
        <v>84</v>
      </c>
      <c r="B1195" s="78" t="s">
        <v>2063</v>
      </c>
      <c r="C1195" s="72"/>
      <c r="D1195" s="28"/>
      <c r="E1195" s="69"/>
      <c r="F1195" s="42"/>
      <c r="G1195" s="77"/>
      <c r="H1195" s="42"/>
      <c r="I1195" s="77"/>
      <c r="J1195" s="42"/>
      <c r="K1195" s="42"/>
      <c r="L1195" s="77"/>
      <c r="M1195" s="42"/>
      <c r="N1195" s="77"/>
      <c r="O1195" s="42"/>
      <c r="P1195" s="42"/>
      <c r="Q1195" s="77"/>
      <c r="R1195" s="42"/>
      <c r="S1195" s="77"/>
      <c r="T1195" s="42"/>
      <c r="U1195" s="42"/>
      <c r="V1195" s="43"/>
      <c r="W1195" s="33"/>
      <c r="X1195" s="34"/>
      <c r="Y1195" s="33"/>
      <c r="Z1195" s="34"/>
      <c r="AA1195" s="35"/>
      <c r="AB1195" s="184">
        <v>100</v>
      </c>
      <c r="AC1195" s="36">
        <v>1184</v>
      </c>
      <c r="AD1195" s="47"/>
    </row>
    <row r="1196" spans="1:31" x14ac:dyDescent="0.2">
      <c r="A1196" s="25">
        <v>84</v>
      </c>
      <c r="B1196" s="38" t="s">
        <v>2064</v>
      </c>
      <c r="C1196" s="72" t="s">
        <v>2065</v>
      </c>
      <c r="D1196" s="28">
        <v>2700</v>
      </c>
      <c r="E1196" s="69">
        <v>34973</v>
      </c>
      <c r="F1196" s="42">
        <v>30273868</v>
      </c>
      <c r="G1196" s="77">
        <v>11.10056</v>
      </c>
      <c r="H1196" s="42">
        <v>226413</v>
      </c>
      <c r="I1196" s="77">
        <v>3.0033599999999998</v>
      </c>
      <c r="J1196" s="41">
        <f t="shared" ref="J1196:J1203" si="922">ROUND((+F1196*G1196+H1196*I1196)/1000,0)</f>
        <v>336737</v>
      </c>
      <c r="K1196" s="42">
        <v>31259270</v>
      </c>
      <c r="L1196" s="77">
        <v>12.21017</v>
      </c>
      <c r="M1196" s="42">
        <v>220419</v>
      </c>
      <c r="N1196" s="77">
        <v>3.0033699999999999</v>
      </c>
      <c r="O1196" s="41">
        <f t="shared" ref="O1196:O1203" si="923">ROUND((+K1196*L1196+M1196*N1196)/1000,0)</f>
        <v>382343</v>
      </c>
      <c r="P1196" s="42">
        <v>33890270</v>
      </c>
      <c r="Q1196" s="77">
        <v>12.137409999999999</v>
      </c>
      <c r="R1196" s="42">
        <v>229346</v>
      </c>
      <c r="S1196" s="77">
        <v>3.0037500000000001</v>
      </c>
      <c r="T1196" s="41">
        <f t="shared" ref="T1196:T1203" si="924">ROUND((+P1196*Q1196+R1196*S1196)/1000,0)</f>
        <v>412029</v>
      </c>
      <c r="U1196" s="42">
        <f t="shared" ref="U1196:U1210" si="925">ROUND(+T1196+O1196+J1196,0)</f>
        <v>1131109</v>
      </c>
      <c r="V1196" s="43" t="s">
        <v>37</v>
      </c>
      <c r="W1196" s="44">
        <f t="shared" ref="W1196:W1210" si="926">IF(V1196="yes",U1196,"")</f>
        <v>1131109</v>
      </c>
      <c r="X1196" s="45">
        <f t="shared" ref="X1196:X1210" si="927">IF(V1196="yes",W1196/W$1211,0)</f>
        <v>5.8331498294316192E-2</v>
      </c>
      <c r="Y1196" s="44">
        <f t="shared" ref="Y1196:Y1210" si="928">IF(V1196="yes",D1196,"")</f>
        <v>2700</v>
      </c>
      <c r="Z1196" s="45">
        <f t="shared" ref="Z1196:Z1210" si="929">IF(V1196="yes",Y1196/Y$1211,0)</f>
        <v>7.526761819803747E-2</v>
      </c>
      <c r="AA1196" s="46">
        <f t="shared" ref="AA1196:AA1210" si="930">(X1196*0.25+Z1196*0.75)</f>
        <v>7.1033588222107147E-2</v>
      </c>
      <c r="AB1196" s="183">
        <f>ROUND(+AA1196*$AB$1195,2)</f>
        <v>7.1</v>
      </c>
      <c r="AC1196" s="36">
        <v>1185</v>
      </c>
      <c r="AD1196" s="47" t="e">
        <f>VLOOKUP(B1196,#REF!,3,FALSE)</f>
        <v>#REF!</v>
      </c>
      <c r="AE1196" s="2" t="e">
        <f t="shared" ref="AE1196:AE1211" si="931">EXACT(D1196,AD1196)</f>
        <v>#REF!</v>
      </c>
    </row>
    <row r="1197" spans="1:31" x14ac:dyDescent="0.2">
      <c r="A1197" s="25">
        <v>84</v>
      </c>
      <c r="B1197" s="38" t="s">
        <v>2066</v>
      </c>
      <c r="C1197" s="72" t="s">
        <v>2067</v>
      </c>
      <c r="D1197" s="28">
        <v>1248</v>
      </c>
      <c r="E1197" s="69">
        <v>34973</v>
      </c>
      <c r="F1197" s="42">
        <v>13490513</v>
      </c>
      <c r="G1197" s="77">
        <v>10.58492</v>
      </c>
      <c r="H1197" s="42">
        <v>232613</v>
      </c>
      <c r="I1197" s="77">
        <v>3.0037500000000001</v>
      </c>
      <c r="J1197" s="41">
        <f t="shared" si="922"/>
        <v>143495</v>
      </c>
      <c r="K1197" s="42">
        <v>13878147</v>
      </c>
      <c r="L1197" s="77">
        <v>10.514670000000001</v>
      </c>
      <c r="M1197" s="42">
        <v>229031</v>
      </c>
      <c r="N1197" s="77">
        <v>3.0037500000000001</v>
      </c>
      <c r="O1197" s="41">
        <f t="shared" si="923"/>
        <v>146612</v>
      </c>
      <c r="P1197" s="42">
        <v>15106361</v>
      </c>
      <c r="Q1197" s="77">
        <v>13.325530000000001</v>
      </c>
      <c r="R1197" s="42">
        <v>223320</v>
      </c>
      <c r="S1197" s="77">
        <v>3.0037500000000001</v>
      </c>
      <c r="T1197" s="41">
        <f t="shared" si="924"/>
        <v>201971</v>
      </c>
      <c r="U1197" s="42">
        <f t="shared" si="925"/>
        <v>492078</v>
      </c>
      <c r="V1197" s="43" t="s">
        <v>37</v>
      </c>
      <c r="W1197" s="44">
        <f t="shared" si="926"/>
        <v>492078</v>
      </c>
      <c r="X1197" s="45">
        <f t="shared" si="927"/>
        <v>2.5376552584826503E-2</v>
      </c>
      <c r="Y1197" s="44">
        <f t="shared" si="928"/>
        <v>1248</v>
      </c>
      <c r="Z1197" s="45">
        <f t="shared" si="929"/>
        <v>3.4790365744870648E-2</v>
      </c>
      <c r="AA1197" s="46">
        <f t="shared" si="930"/>
        <v>3.2436912454859607E-2</v>
      </c>
      <c r="AB1197" s="183">
        <f t="shared" ref="AB1197:AB1210" si="932">ROUND(+AA1197*$AB$1195,2)</f>
        <v>3.24</v>
      </c>
      <c r="AC1197" s="36">
        <v>1186</v>
      </c>
      <c r="AD1197" s="47" t="e">
        <f>VLOOKUP(B1197,#REF!,3,FALSE)</f>
        <v>#REF!</v>
      </c>
      <c r="AE1197" s="2" t="e">
        <f t="shared" si="931"/>
        <v>#REF!</v>
      </c>
    </row>
    <row r="1198" spans="1:31" x14ac:dyDescent="0.2">
      <c r="A1198" s="25">
        <v>84</v>
      </c>
      <c r="B1198" s="38" t="s">
        <v>2068</v>
      </c>
      <c r="C1198" s="72" t="s">
        <v>2069</v>
      </c>
      <c r="D1198" s="28">
        <v>2384</v>
      </c>
      <c r="E1198" s="69">
        <v>34973</v>
      </c>
      <c r="F1198" s="42">
        <v>22350106</v>
      </c>
      <c r="G1198" s="77">
        <v>11.83671</v>
      </c>
      <c r="H1198" s="42">
        <v>135327</v>
      </c>
      <c r="I1198" s="77">
        <v>3.00014</v>
      </c>
      <c r="J1198" s="41">
        <f t="shared" si="922"/>
        <v>264958</v>
      </c>
      <c r="K1198" s="42">
        <v>23069903</v>
      </c>
      <c r="L1198" s="77">
        <v>11.82776</v>
      </c>
      <c r="M1198" s="42">
        <v>130945</v>
      </c>
      <c r="N1198" s="77">
        <v>3.0012599999999998</v>
      </c>
      <c r="O1198" s="41">
        <f t="shared" si="923"/>
        <v>273258</v>
      </c>
      <c r="P1198" s="42">
        <v>24058291</v>
      </c>
      <c r="Q1198" s="77">
        <v>12.753500000000001</v>
      </c>
      <c r="R1198" s="42">
        <v>136248</v>
      </c>
      <c r="S1198" s="77">
        <v>3.0018799999999999</v>
      </c>
      <c r="T1198" s="41">
        <f t="shared" si="924"/>
        <v>307236</v>
      </c>
      <c r="U1198" s="42">
        <f t="shared" si="925"/>
        <v>845452</v>
      </c>
      <c r="V1198" s="43" t="s">
        <v>37</v>
      </c>
      <c r="W1198" s="44">
        <f t="shared" si="926"/>
        <v>845452</v>
      </c>
      <c r="X1198" s="45">
        <f t="shared" si="927"/>
        <v>4.3600114485806599E-2</v>
      </c>
      <c r="Y1198" s="44">
        <f t="shared" si="928"/>
        <v>2384</v>
      </c>
      <c r="Z1198" s="45">
        <f t="shared" si="929"/>
        <v>6.645851917930419E-2</v>
      </c>
      <c r="AA1198" s="46">
        <f t="shared" si="930"/>
        <v>6.0743918005929792E-2</v>
      </c>
      <c r="AB1198" s="183">
        <f t="shared" si="932"/>
        <v>6.07</v>
      </c>
      <c r="AC1198" s="36">
        <v>1187</v>
      </c>
      <c r="AD1198" s="47" t="e">
        <f>VLOOKUP(B1198,#REF!,3,FALSE)</f>
        <v>#REF!</v>
      </c>
      <c r="AE1198" s="2" t="e">
        <f t="shared" si="931"/>
        <v>#REF!</v>
      </c>
    </row>
    <row r="1199" spans="1:31" x14ac:dyDescent="0.2">
      <c r="A1199" s="25">
        <v>84</v>
      </c>
      <c r="B1199" s="38" t="s">
        <v>2070</v>
      </c>
      <c r="C1199" s="72" t="s">
        <v>2071</v>
      </c>
      <c r="D1199" s="28">
        <v>6267</v>
      </c>
      <c r="E1199" s="69">
        <v>34973</v>
      </c>
      <c r="F1199" s="42">
        <v>61057307</v>
      </c>
      <c r="G1199" s="77">
        <v>13.181089999999999</v>
      </c>
      <c r="H1199" s="42">
        <v>176919</v>
      </c>
      <c r="I1199" s="77">
        <v>3.0013700000000001</v>
      </c>
      <c r="J1199" s="41">
        <f t="shared" si="922"/>
        <v>805333</v>
      </c>
      <c r="K1199" s="42">
        <v>62838311</v>
      </c>
      <c r="L1199" s="77">
        <v>11.12168</v>
      </c>
      <c r="M1199" s="42">
        <v>241780</v>
      </c>
      <c r="N1199" s="77">
        <v>3.0027300000000001</v>
      </c>
      <c r="O1199" s="41">
        <f t="shared" si="923"/>
        <v>699594</v>
      </c>
      <c r="P1199" s="42">
        <v>64293931</v>
      </c>
      <c r="Q1199" s="77">
        <v>11.120430000000001</v>
      </c>
      <c r="R1199" s="42">
        <v>293016</v>
      </c>
      <c r="S1199" s="77">
        <v>2.9964200000000001</v>
      </c>
      <c r="T1199" s="41">
        <f t="shared" si="924"/>
        <v>715854</v>
      </c>
      <c r="U1199" s="42">
        <f t="shared" si="925"/>
        <v>2220781</v>
      </c>
      <c r="V1199" s="43" t="s">
        <v>37</v>
      </c>
      <c r="W1199" s="44">
        <f t="shared" si="926"/>
        <v>2220781</v>
      </c>
      <c r="X1199" s="45">
        <f t="shared" si="927"/>
        <v>0.11452608290938346</v>
      </c>
      <c r="Y1199" s="44">
        <f t="shared" si="928"/>
        <v>6267</v>
      </c>
      <c r="Z1199" s="45">
        <f t="shared" si="929"/>
        <v>0.17470450490633363</v>
      </c>
      <c r="AA1199" s="46">
        <f t="shared" si="930"/>
        <v>0.1596598994070961</v>
      </c>
      <c r="AB1199" s="183">
        <f t="shared" si="932"/>
        <v>15.97</v>
      </c>
      <c r="AC1199" s="36">
        <v>1188</v>
      </c>
      <c r="AD1199" s="47" t="e">
        <f>VLOOKUP(B1199,#REF!,3,FALSE)</f>
        <v>#REF!</v>
      </c>
      <c r="AE1199" s="2" t="e">
        <f t="shared" si="931"/>
        <v>#REF!</v>
      </c>
    </row>
    <row r="1200" spans="1:31" x14ac:dyDescent="0.2">
      <c r="A1200" s="25">
        <v>84</v>
      </c>
      <c r="B1200" s="38" t="s">
        <v>2072</v>
      </c>
      <c r="C1200" s="72" t="s">
        <v>2073</v>
      </c>
      <c r="D1200" s="49">
        <v>4059</v>
      </c>
      <c r="E1200" s="69">
        <v>35247</v>
      </c>
      <c r="F1200" s="42">
        <v>35233531</v>
      </c>
      <c r="G1200" s="77">
        <v>9.6526499999999995</v>
      </c>
      <c r="H1200" s="42">
        <v>135479</v>
      </c>
      <c r="I1200" s="77">
        <v>3.0037500000000001</v>
      </c>
      <c r="J1200" s="41">
        <f t="shared" si="922"/>
        <v>340504</v>
      </c>
      <c r="K1200" s="42">
        <v>36394124</v>
      </c>
      <c r="L1200" s="77">
        <v>9.2981400000000001</v>
      </c>
      <c r="M1200" s="42">
        <v>129361</v>
      </c>
      <c r="N1200" s="77">
        <v>3.0037500000000001</v>
      </c>
      <c r="O1200" s="41">
        <f t="shared" si="923"/>
        <v>338786</v>
      </c>
      <c r="P1200" s="42">
        <v>38343185</v>
      </c>
      <c r="Q1200" s="77">
        <v>9.2000899999999994</v>
      </c>
      <c r="R1200" s="42">
        <v>135266</v>
      </c>
      <c r="S1200" s="77">
        <v>3.0037500000000001</v>
      </c>
      <c r="T1200" s="41">
        <f t="shared" si="924"/>
        <v>353167</v>
      </c>
      <c r="U1200" s="42">
        <f t="shared" si="925"/>
        <v>1032457</v>
      </c>
      <c r="V1200" s="43" t="s">
        <v>37</v>
      </c>
      <c r="W1200" s="44">
        <f t="shared" si="926"/>
        <v>1032457</v>
      </c>
      <c r="X1200" s="45">
        <f t="shared" si="927"/>
        <v>5.3243996586053874E-2</v>
      </c>
      <c r="Y1200" s="44">
        <f t="shared" si="928"/>
        <v>4059</v>
      </c>
      <c r="Z1200" s="45">
        <f t="shared" si="929"/>
        <v>0.11315231935771633</v>
      </c>
      <c r="AA1200" s="46">
        <f t="shared" si="930"/>
        <v>9.8175238664800726E-2</v>
      </c>
      <c r="AB1200" s="183">
        <f t="shared" si="932"/>
        <v>9.82</v>
      </c>
      <c r="AC1200" s="36">
        <v>1189</v>
      </c>
      <c r="AD1200" s="47" t="e">
        <f>VLOOKUP(B1200,#REF!,3,FALSE)</f>
        <v>#REF!</v>
      </c>
      <c r="AE1200" s="2" t="e">
        <f t="shared" si="931"/>
        <v>#REF!</v>
      </c>
    </row>
    <row r="1201" spans="1:31" x14ac:dyDescent="0.2">
      <c r="A1201" s="25">
        <v>84</v>
      </c>
      <c r="B1201" s="38" t="s">
        <v>2074</v>
      </c>
      <c r="C1201" s="72" t="s">
        <v>2075</v>
      </c>
      <c r="D1201" s="28">
        <v>8229</v>
      </c>
      <c r="E1201" s="69">
        <v>34973</v>
      </c>
      <c r="F1201" s="42">
        <v>60134156</v>
      </c>
      <c r="G1201" s="77">
        <v>8.7853700000000003</v>
      </c>
      <c r="H1201" s="42">
        <v>336340</v>
      </c>
      <c r="I1201" s="77">
        <v>3.0037500000000001</v>
      </c>
      <c r="J1201" s="41">
        <f t="shared" si="922"/>
        <v>529311</v>
      </c>
      <c r="K1201" s="42">
        <v>63155182</v>
      </c>
      <c r="L1201" s="77">
        <v>8.9227900000000009</v>
      </c>
      <c r="M1201" s="42">
        <v>318038</v>
      </c>
      <c r="N1201" s="77">
        <v>3.0027900000000001</v>
      </c>
      <c r="O1201" s="41">
        <f t="shared" si="923"/>
        <v>564475</v>
      </c>
      <c r="P1201" s="42">
        <v>66312930</v>
      </c>
      <c r="Q1201" s="77">
        <v>8.7834299999999992</v>
      </c>
      <c r="R1201" s="42">
        <v>344699</v>
      </c>
      <c r="S1201" s="77">
        <v>3.0026199999999998</v>
      </c>
      <c r="T1201" s="41">
        <f t="shared" si="924"/>
        <v>583490</v>
      </c>
      <c r="U1201" s="42">
        <f t="shared" si="925"/>
        <v>1677276</v>
      </c>
      <c r="V1201" s="43" t="s">
        <v>37</v>
      </c>
      <c r="W1201" s="44">
        <f t="shared" si="926"/>
        <v>1677276</v>
      </c>
      <c r="X1201" s="45">
        <f t="shared" si="927"/>
        <v>8.6497430515624474E-2</v>
      </c>
      <c r="Y1201" s="44">
        <f t="shared" si="928"/>
        <v>8229</v>
      </c>
      <c r="Z1201" s="45">
        <f t="shared" si="929"/>
        <v>0.22939897413024085</v>
      </c>
      <c r="AA1201" s="46">
        <f t="shared" si="930"/>
        <v>0.19367358822658676</v>
      </c>
      <c r="AB1201" s="183">
        <f t="shared" si="932"/>
        <v>19.37</v>
      </c>
      <c r="AC1201" s="36">
        <v>1190</v>
      </c>
      <c r="AD1201" s="47" t="e">
        <f>VLOOKUP(B1201,#REF!,3,FALSE)</f>
        <v>#REF!</v>
      </c>
      <c r="AE1201" s="2" t="e">
        <f t="shared" si="931"/>
        <v>#REF!</v>
      </c>
    </row>
    <row r="1202" spans="1:31" x14ac:dyDescent="0.2">
      <c r="A1202" s="25">
        <v>84</v>
      </c>
      <c r="B1202" s="38" t="s">
        <v>2076</v>
      </c>
      <c r="C1202" s="72" t="s">
        <v>2077</v>
      </c>
      <c r="D1202" s="28">
        <v>701</v>
      </c>
      <c r="E1202" s="69">
        <v>34973</v>
      </c>
      <c r="F1202" s="42">
        <v>10290289</v>
      </c>
      <c r="G1202" s="77">
        <v>7.97966</v>
      </c>
      <c r="H1202" s="42">
        <v>5561</v>
      </c>
      <c r="I1202" s="77">
        <v>0</v>
      </c>
      <c r="J1202" s="41">
        <f t="shared" si="922"/>
        <v>82113</v>
      </c>
      <c r="K1202" s="42">
        <v>10659965</v>
      </c>
      <c r="L1202" s="77">
        <v>8.7095099999999999</v>
      </c>
      <c r="M1202" s="42">
        <v>5225</v>
      </c>
      <c r="N1202" s="77">
        <v>0</v>
      </c>
      <c r="O1202" s="41">
        <f t="shared" si="923"/>
        <v>92843</v>
      </c>
      <c r="P1202" s="42">
        <v>11447064</v>
      </c>
      <c r="Q1202" s="77">
        <v>8.7221499999999992</v>
      </c>
      <c r="R1202" s="42">
        <v>5436</v>
      </c>
      <c r="S1202" s="77">
        <v>0</v>
      </c>
      <c r="T1202" s="41">
        <f t="shared" si="924"/>
        <v>99843</v>
      </c>
      <c r="U1202" s="42">
        <f t="shared" si="925"/>
        <v>274799</v>
      </c>
      <c r="V1202" s="43" t="s">
        <v>37</v>
      </c>
      <c r="W1202" s="44">
        <f t="shared" si="926"/>
        <v>274799</v>
      </c>
      <c r="X1202" s="45">
        <f t="shared" si="927"/>
        <v>1.4171434759850549E-2</v>
      </c>
      <c r="Y1202" s="44">
        <f t="shared" si="928"/>
        <v>701</v>
      </c>
      <c r="Z1202" s="45">
        <f t="shared" si="929"/>
        <v>1.9541703835860839E-2</v>
      </c>
      <c r="AA1202" s="46">
        <f t="shared" si="930"/>
        <v>1.8199136566858266E-2</v>
      </c>
      <c r="AB1202" s="183">
        <f t="shared" si="932"/>
        <v>1.82</v>
      </c>
      <c r="AC1202" s="36">
        <v>1191</v>
      </c>
      <c r="AD1202" s="47" t="e">
        <f>VLOOKUP(B1202,#REF!,3,FALSE)</f>
        <v>#REF!</v>
      </c>
      <c r="AE1202" s="2" t="e">
        <f t="shared" si="931"/>
        <v>#REF!</v>
      </c>
    </row>
    <row r="1203" spans="1:31" x14ac:dyDescent="0.2">
      <c r="A1203" s="25">
        <v>84</v>
      </c>
      <c r="B1203" s="38" t="s">
        <v>2078</v>
      </c>
      <c r="C1203" s="72" t="s">
        <v>2079</v>
      </c>
      <c r="D1203" s="49">
        <v>718</v>
      </c>
      <c r="E1203" s="69">
        <v>35247</v>
      </c>
      <c r="F1203" s="42">
        <v>9868249</v>
      </c>
      <c r="G1203" s="77">
        <v>8.0981900000000007</v>
      </c>
      <c r="H1203" s="42">
        <v>39655</v>
      </c>
      <c r="I1203" s="77">
        <v>2.90001</v>
      </c>
      <c r="J1203" s="41">
        <f t="shared" si="922"/>
        <v>80030</v>
      </c>
      <c r="K1203" s="42">
        <v>10254007</v>
      </c>
      <c r="L1203" s="77">
        <v>7.7992900000000001</v>
      </c>
      <c r="M1203" s="42">
        <v>40540</v>
      </c>
      <c r="N1203" s="77">
        <v>2.9847100000000002</v>
      </c>
      <c r="O1203" s="41">
        <f t="shared" si="923"/>
        <v>80095</v>
      </c>
      <c r="P1203" s="42">
        <v>10657496</v>
      </c>
      <c r="Q1203" s="77">
        <v>6.9992999999999999</v>
      </c>
      <c r="R1203" s="42">
        <v>42181</v>
      </c>
      <c r="S1203" s="77">
        <v>2.8685900000000002</v>
      </c>
      <c r="T1203" s="41">
        <f t="shared" si="924"/>
        <v>74716</v>
      </c>
      <c r="U1203" s="42">
        <f t="shared" si="925"/>
        <v>234841</v>
      </c>
      <c r="V1203" s="43" t="s">
        <v>37</v>
      </c>
      <c r="W1203" s="44">
        <f t="shared" si="926"/>
        <v>234841</v>
      </c>
      <c r="X1203" s="45">
        <f t="shared" si="927"/>
        <v>1.2110793381482694E-2</v>
      </c>
      <c r="Y1203" s="44">
        <f t="shared" si="928"/>
        <v>718</v>
      </c>
      <c r="Z1203" s="45">
        <f t="shared" si="929"/>
        <v>2.0015611061552186E-2</v>
      </c>
      <c r="AA1203" s="46">
        <f t="shared" si="930"/>
        <v>1.8039406641534812E-2</v>
      </c>
      <c r="AB1203" s="183">
        <f t="shared" si="932"/>
        <v>1.8</v>
      </c>
      <c r="AC1203" s="36">
        <v>1192</v>
      </c>
      <c r="AD1203" s="47" t="e">
        <f>VLOOKUP(B1203,#REF!,3,FALSE)</f>
        <v>#REF!</v>
      </c>
      <c r="AE1203" s="2" t="e">
        <f t="shared" si="931"/>
        <v>#REF!</v>
      </c>
    </row>
    <row r="1204" spans="1:31" x14ac:dyDescent="0.2">
      <c r="A1204" s="25">
        <v>84</v>
      </c>
      <c r="B1204" s="38" t="s">
        <v>2080</v>
      </c>
      <c r="C1204" s="72" t="s">
        <v>2081</v>
      </c>
      <c r="D1204" s="28">
        <v>590</v>
      </c>
      <c r="E1204" s="69">
        <v>34973</v>
      </c>
      <c r="F1204" s="42">
        <v>8180055</v>
      </c>
      <c r="G1204" s="77">
        <v>10.46856</v>
      </c>
      <c r="H1204" s="42">
        <v>251382</v>
      </c>
      <c r="I1204" s="77">
        <v>2.9834999999999998</v>
      </c>
      <c r="J1204" s="41">
        <f>ROUND((+F1204*G1204+H1204*I1204)/1000,5)</f>
        <v>86383.394769999999</v>
      </c>
      <c r="K1204" s="42">
        <v>8462866</v>
      </c>
      <c r="L1204" s="77">
        <v>9.3795599999999997</v>
      </c>
      <c r="M1204" s="42">
        <v>249161</v>
      </c>
      <c r="N1204" s="77">
        <v>3.0037500000000001</v>
      </c>
      <c r="O1204" s="41">
        <f>ROUND((+K1204*L1204+M1204*N1204)/1000,5)</f>
        <v>80126.376770000003</v>
      </c>
      <c r="P1204" s="42">
        <v>9058357</v>
      </c>
      <c r="Q1204" s="77">
        <v>9.3105100000000007</v>
      </c>
      <c r="R1204" s="42">
        <v>259255</v>
      </c>
      <c r="S1204" s="77">
        <v>2.9700500000000001</v>
      </c>
      <c r="T1204" s="41">
        <f>ROUND((+P1204*Q1204+R1204*S1204)/1000,5)</f>
        <v>85107.923739999998</v>
      </c>
      <c r="U1204" s="42">
        <f t="shared" si="925"/>
        <v>251618</v>
      </c>
      <c r="V1204" s="43" t="s">
        <v>37</v>
      </c>
      <c r="W1204" s="44">
        <f t="shared" si="926"/>
        <v>251618</v>
      </c>
      <c r="X1204" s="45">
        <f t="shared" si="927"/>
        <v>1.2975986344215502E-2</v>
      </c>
      <c r="Y1204" s="44">
        <f t="shared" si="928"/>
        <v>590</v>
      </c>
      <c r="Z1204" s="45">
        <f t="shared" si="929"/>
        <v>1.6447368421052631E-2</v>
      </c>
      <c r="AA1204" s="46">
        <f t="shared" si="930"/>
        <v>1.5579522901843348E-2</v>
      </c>
      <c r="AB1204" s="183">
        <f t="shared" si="932"/>
        <v>1.56</v>
      </c>
      <c r="AC1204" s="36">
        <v>1193</v>
      </c>
      <c r="AD1204" s="47" t="e">
        <f>VLOOKUP(B1204,#REF!,3,FALSE)</f>
        <v>#REF!</v>
      </c>
      <c r="AE1204" s="2" t="e">
        <f t="shared" si="931"/>
        <v>#REF!</v>
      </c>
    </row>
    <row r="1205" spans="1:31" x14ac:dyDescent="0.2">
      <c r="A1205" s="25">
        <v>84</v>
      </c>
      <c r="B1205" s="38" t="s">
        <v>2082</v>
      </c>
      <c r="C1205" s="72" t="s">
        <v>2083</v>
      </c>
      <c r="D1205" s="28">
        <v>75</v>
      </c>
      <c r="E1205" s="69">
        <v>34973</v>
      </c>
      <c r="F1205" s="42">
        <v>659266</v>
      </c>
      <c r="G1205" s="77">
        <v>5.6123000000000003</v>
      </c>
      <c r="H1205" s="42">
        <v>91002</v>
      </c>
      <c r="I1205" s="77">
        <v>0.82416</v>
      </c>
      <c r="J1205" s="41">
        <f>ROUND((+F1205*G1205+H1205*I1205)/1000,0)</f>
        <v>3775</v>
      </c>
      <c r="K1205" s="42">
        <v>675503</v>
      </c>
      <c r="L1205" s="77">
        <v>3.5529099999999998</v>
      </c>
      <c r="M1205" s="42">
        <v>85882</v>
      </c>
      <c r="N1205" s="77">
        <v>0</v>
      </c>
      <c r="O1205" s="41">
        <f>ROUND((+K1205*L1205+M1205*N1205)/1000,0)</f>
        <v>2400</v>
      </c>
      <c r="P1205" s="42">
        <v>652907</v>
      </c>
      <c r="Q1205" s="77">
        <v>6.1264500000000002</v>
      </c>
      <c r="R1205" s="42">
        <v>89359</v>
      </c>
      <c r="S1205" s="77">
        <v>0</v>
      </c>
      <c r="T1205" s="41">
        <f>ROUND((+P1205*Q1205+R1205*S1205)/1000,0)</f>
        <v>4000</v>
      </c>
      <c r="U1205" s="42">
        <f t="shared" si="925"/>
        <v>10175</v>
      </c>
      <c r="V1205" s="43" t="s">
        <v>37</v>
      </c>
      <c r="W1205" s="44">
        <f t="shared" si="926"/>
        <v>10175</v>
      </c>
      <c r="X1205" s="45">
        <f t="shared" si="927"/>
        <v>5.2472661356656809E-4</v>
      </c>
      <c r="Y1205" s="44">
        <f t="shared" si="928"/>
        <v>75</v>
      </c>
      <c r="Z1205" s="45">
        <f t="shared" si="929"/>
        <v>2.0907671721677075E-3</v>
      </c>
      <c r="AA1205" s="46">
        <f t="shared" si="930"/>
        <v>1.6992570325174226E-3</v>
      </c>
      <c r="AB1205" s="183">
        <f t="shared" si="932"/>
        <v>0.17</v>
      </c>
      <c r="AC1205" s="36">
        <v>1194</v>
      </c>
      <c r="AD1205" s="47" t="e">
        <f>VLOOKUP(B1205,#REF!,3,FALSE)</f>
        <v>#REF!</v>
      </c>
      <c r="AE1205" s="2" t="e">
        <f t="shared" si="931"/>
        <v>#REF!</v>
      </c>
    </row>
    <row r="1206" spans="1:31" x14ac:dyDescent="0.2">
      <c r="A1206" s="25">
        <v>84</v>
      </c>
      <c r="B1206" s="38" t="s">
        <v>2084</v>
      </c>
      <c r="C1206" s="72" t="s">
        <v>2085</v>
      </c>
      <c r="D1206" s="28">
        <v>310</v>
      </c>
      <c r="E1206" s="69">
        <v>34973</v>
      </c>
      <c r="F1206" s="42">
        <v>4271865</v>
      </c>
      <c r="G1206" s="77">
        <v>7.06717</v>
      </c>
      <c r="H1206" s="42">
        <v>38885</v>
      </c>
      <c r="I1206" s="77">
        <v>2.26308</v>
      </c>
      <c r="J1206" s="41">
        <f>ROUND((+F1206*G1206+H1206*I1206)/1000,0)</f>
        <v>30278</v>
      </c>
      <c r="K1206" s="42">
        <v>4574918</v>
      </c>
      <c r="L1206" s="77">
        <v>7.5645100000000003</v>
      </c>
      <c r="M1206" s="42">
        <v>38789</v>
      </c>
      <c r="N1206" s="77">
        <v>2.4491499999999999</v>
      </c>
      <c r="O1206" s="41">
        <f>ROUND((+K1206*L1206+M1206*N1206)/1000,0)</f>
        <v>34702</v>
      </c>
      <c r="P1206" s="42">
        <v>5427334</v>
      </c>
      <c r="Q1206" s="77">
        <v>6.61761</v>
      </c>
      <c r="R1206" s="42">
        <v>38452</v>
      </c>
      <c r="S1206" s="77">
        <v>2.4706100000000002</v>
      </c>
      <c r="T1206" s="41">
        <f>ROUND((+P1206*Q1206+R1206*S1206)/1000,0)</f>
        <v>36011</v>
      </c>
      <c r="U1206" s="42">
        <f t="shared" si="925"/>
        <v>100991</v>
      </c>
      <c r="V1206" s="43" t="s">
        <v>37</v>
      </c>
      <c r="W1206" s="44">
        <f t="shared" si="926"/>
        <v>100991</v>
      </c>
      <c r="X1206" s="45">
        <f t="shared" si="927"/>
        <v>5.2081243666536881E-3</v>
      </c>
      <c r="Y1206" s="44">
        <f t="shared" si="928"/>
        <v>310</v>
      </c>
      <c r="Z1206" s="45">
        <f t="shared" si="929"/>
        <v>8.6418376449598575E-3</v>
      </c>
      <c r="AA1206" s="46">
        <f t="shared" si="930"/>
        <v>7.7834093253833156E-3</v>
      </c>
      <c r="AB1206" s="183">
        <f t="shared" si="932"/>
        <v>0.78</v>
      </c>
      <c r="AC1206" s="36">
        <v>1195</v>
      </c>
      <c r="AD1206" s="47" t="e">
        <f>VLOOKUP(B1206,#REF!,3,FALSE)</f>
        <v>#REF!</v>
      </c>
      <c r="AE1206" s="2" t="e">
        <f t="shared" si="931"/>
        <v>#REF!</v>
      </c>
    </row>
    <row r="1207" spans="1:31" x14ac:dyDescent="0.2">
      <c r="A1207" s="25">
        <v>84</v>
      </c>
      <c r="B1207" s="38" t="s">
        <v>2086</v>
      </c>
      <c r="C1207" s="72" t="s">
        <v>2087</v>
      </c>
      <c r="D1207" s="49">
        <v>74</v>
      </c>
      <c r="E1207" s="69">
        <v>34973</v>
      </c>
      <c r="F1207" s="42">
        <v>1268629</v>
      </c>
      <c r="G1207" s="77">
        <v>5.96943</v>
      </c>
      <c r="H1207" s="42">
        <v>152429</v>
      </c>
      <c r="I1207" s="77">
        <v>2.9981200000000001</v>
      </c>
      <c r="J1207" s="41">
        <f>ROUND((+F1207*G1207+H1207*I1207)/1000,0)</f>
        <v>8030</v>
      </c>
      <c r="K1207" s="42">
        <v>1293278</v>
      </c>
      <c r="L1207" s="77">
        <v>5.9693300000000002</v>
      </c>
      <c r="M1207" s="42">
        <v>171805</v>
      </c>
      <c r="N1207" s="77">
        <v>2.9975800000000001</v>
      </c>
      <c r="O1207" s="41">
        <f>ROUND((+K1207*L1207+M1207*N1207)/1000,0)</f>
        <v>8235</v>
      </c>
      <c r="P1207" s="42">
        <v>1275363</v>
      </c>
      <c r="Q1207" s="77">
        <v>5.9700600000000001</v>
      </c>
      <c r="R1207" s="42">
        <v>176711</v>
      </c>
      <c r="S1207" s="77">
        <v>2.99925</v>
      </c>
      <c r="T1207" s="41">
        <f>ROUND((+P1207*Q1207+R1207*S1207)/1000,0)</f>
        <v>8144</v>
      </c>
      <c r="U1207" s="42">
        <f t="shared" si="925"/>
        <v>24409</v>
      </c>
      <c r="V1207" s="43" t="s">
        <v>37</v>
      </c>
      <c r="W1207" s="44">
        <f t="shared" si="926"/>
        <v>24409</v>
      </c>
      <c r="X1207" s="45">
        <f t="shared" si="927"/>
        <v>1.2587766005450968E-3</v>
      </c>
      <c r="Y1207" s="44">
        <f t="shared" si="928"/>
        <v>74</v>
      </c>
      <c r="Z1207" s="45">
        <f t="shared" si="929"/>
        <v>2.0628902765388048E-3</v>
      </c>
      <c r="AA1207" s="46">
        <f t="shared" si="930"/>
        <v>1.8618618575403777E-3</v>
      </c>
      <c r="AB1207" s="183">
        <f t="shared" si="932"/>
        <v>0.19</v>
      </c>
      <c r="AC1207" s="36">
        <v>1196</v>
      </c>
      <c r="AD1207" s="47" t="e">
        <f>VLOOKUP(B1207,#REF!,3,FALSE)</f>
        <v>#REF!</v>
      </c>
      <c r="AE1207" s="2" t="e">
        <f t="shared" si="931"/>
        <v>#REF!</v>
      </c>
    </row>
    <row r="1208" spans="1:31" x14ac:dyDescent="0.2">
      <c r="A1208" s="25">
        <v>84</v>
      </c>
      <c r="B1208" s="38" t="s">
        <v>2088</v>
      </c>
      <c r="C1208" s="72" t="s">
        <v>2089</v>
      </c>
      <c r="D1208" s="49">
        <v>265</v>
      </c>
      <c r="E1208" s="69">
        <v>34973</v>
      </c>
      <c r="F1208" s="42">
        <v>3380835</v>
      </c>
      <c r="G1208" s="77">
        <v>4.7408400000000004</v>
      </c>
      <c r="H1208" s="42">
        <v>126343</v>
      </c>
      <c r="I1208" s="77">
        <v>0</v>
      </c>
      <c r="J1208" s="41">
        <f>ROUND((+F1208*G1208+H1208*I1208)/1000,0)</f>
        <v>16028</v>
      </c>
      <c r="K1208" s="42">
        <v>3412456</v>
      </c>
      <c r="L1208" s="77">
        <v>5.2829899999999999</v>
      </c>
      <c r="M1208" s="42">
        <v>126408</v>
      </c>
      <c r="N1208" s="77">
        <v>0</v>
      </c>
      <c r="O1208" s="41">
        <f>ROUND((+K1208*L1208+M1208*N1208)/1000,0)</f>
        <v>18028</v>
      </c>
      <c r="P1208" s="42">
        <v>3857463</v>
      </c>
      <c r="Q1208" s="77">
        <v>6.9911300000000001</v>
      </c>
      <c r="R1208" s="42">
        <v>131528</v>
      </c>
      <c r="S1208" s="77">
        <v>0</v>
      </c>
      <c r="T1208" s="41">
        <f>ROUND((+P1208*Q1208+R1208*S1208)/1000,0)</f>
        <v>26968</v>
      </c>
      <c r="U1208" s="42">
        <f t="shared" si="925"/>
        <v>61024</v>
      </c>
      <c r="V1208" s="43" t="s">
        <v>37</v>
      </c>
      <c r="W1208" s="44">
        <f t="shared" si="926"/>
        <v>61024</v>
      </c>
      <c r="X1208" s="45">
        <f t="shared" si="927"/>
        <v>3.1470188566374694E-3</v>
      </c>
      <c r="Y1208" s="44">
        <f t="shared" si="928"/>
        <v>265</v>
      </c>
      <c r="Z1208" s="45">
        <f t="shared" si="929"/>
        <v>7.3873773416592327E-3</v>
      </c>
      <c r="AA1208" s="46">
        <f t="shared" si="930"/>
        <v>6.3272877204037922E-3</v>
      </c>
      <c r="AB1208" s="183">
        <f t="shared" si="932"/>
        <v>0.63</v>
      </c>
      <c r="AC1208" s="36">
        <v>1197</v>
      </c>
      <c r="AD1208" s="47" t="e">
        <f>VLOOKUP(B1208,#REF!,3,FALSE)</f>
        <v>#REF!</v>
      </c>
      <c r="AE1208" s="2" t="e">
        <f t="shared" si="931"/>
        <v>#REF!</v>
      </c>
    </row>
    <row r="1209" spans="1:31" x14ac:dyDescent="0.2">
      <c r="A1209" s="25">
        <v>84</v>
      </c>
      <c r="B1209" s="38" t="s">
        <v>2090</v>
      </c>
      <c r="C1209" s="73" t="s">
        <v>1730</v>
      </c>
      <c r="D1209" s="28">
        <v>261</v>
      </c>
      <c r="E1209" s="69">
        <v>35247</v>
      </c>
      <c r="F1209" s="42">
        <v>0</v>
      </c>
      <c r="G1209" s="77">
        <v>12.98485</v>
      </c>
      <c r="H1209" s="42">
        <v>0</v>
      </c>
      <c r="I1209" s="77">
        <v>3.0037500000000001</v>
      </c>
      <c r="J1209" s="41">
        <f>ROUND((+F1209*G1209+H1209*I1209)/1000,0)</f>
        <v>0</v>
      </c>
      <c r="K1209" s="42">
        <v>0</v>
      </c>
      <c r="L1209" s="77">
        <v>12.75501</v>
      </c>
      <c r="M1209" s="42">
        <v>0</v>
      </c>
      <c r="N1209" s="77">
        <v>3.0037500000000001</v>
      </c>
      <c r="O1209" s="41">
        <f>ROUND((+K1209*L1209+M1209*N1209)/1000,0)</f>
        <v>0</v>
      </c>
      <c r="P1209" s="42">
        <v>0</v>
      </c>
      <c r="Q1209" s="77">
        <v>13.70242</v>
      </c>
      <c r="R1209" s="42">
        <v>0</v>
      </c>
      <c r="S1209" s="77">
        <v>3.0037500000000001</v>
      </c>
      <c r="T1209" s="41">
        <f>ROUND((+P1209*Q1209+R1209*S1209)/1000,0)</f>
        <v>0</v>
      </c>
      <c r="U1209" s="42">
        <f t="shared" si="925"/>
        <v>0</v>
      </c>
      <c r="V1209" s="43" t="s">
        <v>37</v>
      </c>
      <c r="W1209" s="44">
        <f t="shared" si="926"/>
        <v>0</v>
      </c>
      <c r="X1209" s="45">
        <f t="shared" si="927"/>
        <v>0</v>
      </c>
      <c r="Y1209" s="44">
        <f t="shared" si="928"/>
        <v>261</v>
      </c>
      <c r="Z1209" s="45">
        <f t="shared" si="929"/>
        <v>7.275869759143622E-3</v>
      </c>
      <c r="AA1209" s="46">
        <f t="shared" si="930"/>
        <v>5.4569023193577169E-3</v>
      </c>
      <c r="AB1209" s="183">
        <f t="shared" si="932"/>
        <v>0.55000000000000004</v>
      </c>
      <c r="AC1209" s="36">
        <v>1198</v>
      </c>
      <c r="AD1209" s="47" t="e">
        <f>VLOOKUP(B1209,#REF!,3,FALSE)</f>
        <v>#REF!</v>
      </c>
      <c r="AE1209" s="2" t="e">
        <f t="shared" si="931"/>
        <v>#REF!</v>
      </c>
    </row>
    <row r="1210" spans="1:31" x14ac:dyDescent="0.2">
      <c r="A1210" s="25">
        <v>84</v>
      </c>
      <c r="B1210" s="38" t="s">
        <v>2091</v>
      </c>
      <c r="C1210" s="39" t="s">
        <v>51</v>
      </c>
      <c r="D1210" s="28">
        <v>7991</v>
      </c>
      <c r="E1210" s="69">
        <v>34973</v>
      </c>
      <c r="F1210" s="30"/>
      <c r="G1210" s="77"/>
      <c r="H1210" s="42"/>
      <c r="I1210" s="92"/>
      <c r="J1210" s="42">
        <v>3847291</v>
      </c>
      <c r="K1210" s="42"/>
      <c r="L1210" s="92"/>
      <c r="M1210" s="42"/>
      <c r="N1210" s="92"/>
      <c r="O1210" s="42">
        <v>3513918</v>
      </c>
      <c r="P1210" s="42"/>
      <c r="Q1210" s="92"/>
      <c r="R1210" s="42"/>
      <c r="S1210" s="77"/>
      <c r="T1210" s="42">
        <v>3672831</v>
      </c>
      <c r="U1210" s="42">
        <f t="shared" si="925"/>
        <v>11034040</v>
      </c>
      <c r="V1210" s="43" t="s">
        <v>37</v>
      </c>
      <c r="W1210" s="44">
        <f t="shared" si="926"/>
        <v>11034040</v>
      </c>
      <c r="X1210" s="45">
        <f t="shared" si="927"/>
        <v>0.56902746370103729</v>
      </c>
      <c r="Y1210" s="44">
        <f t="shared" si="928"/>
        <v>7991</v>
      </c>
      <c r="Z1210" s="45">
        <f t="shared" si="929"/>
        <v>0.22276427297056201</v>
      </c>
      <c r="AA1210" s="46">
        <f t="shared" si="930"/>
        <v>0.30933007065318086</v>
      </c>
      <c r="AB1210" s="183">
        <f t="shared" si="932"/>
        <v>30.93</v>
      </c>
      <c r="AC1210" s="36">
        <v>1199</v>
      </c>
      <c r="AD1210" s="47" t="e">
        <f>VLOOKUP(B1210,#REF!,3,FALSE)</f>
        <v>#REF!</v>
      </c>
      <c r="AE1210" s="2" t="e">
        <f t="shared" si="931"/>
        <v>#REF!</v>
      </c>
    </row>
    <row r="1211" spans="1:31" x14ac:dyDescent="0.2">
      <c r="A1211" s="25">
        <v>84</v>
      </c>
      <c r="B1211" s="51" t="s">
        <v>2092</v>
      </c>
      <c r="C1211" s="52" t="s">
        <v>2093</v>
      </c>
      <c r="D1211" s="71">
        <f>SUBTOTAL(9,D1196:D1210)</f>
        <v>35872</v>
      </c>
      <c r="E1211" s="69"/>
      <c r="F1211" s="55"/>
      <c r="G1211" s="56"/>
      <c r="H1211" s="55"/>
      <c r="I1211" s="56"/>
      <c r="J1211" s="57">
        <f>SUBTOTAL(9,J1196:J1210)</f>
        <v>6574266.3947700001</v>
      </c>
      <c r="K1211" s="58"/>
      <c r="L1211" s="59"/>
      <c r="M1211" s="58"/>
      <c r="N1211" s="59"/>
      <c r="O1211" s="57">
        <f>SUBTOTAL(9,O1196:O1210)</f>
        <v>6235415.37677</v>
      </c>
      <c r="P1211" s="57"/>
      <c r="Q1211" s="60"/>
      <c r="R1211" s="57"/>
      <c r="S1211" s="60"/>
      <c r="T1211" s="57">
        <f>SUBTOTAL(9,T1196:T1210)</f>
        <v>6581367.9237399995</v>
      </c>
      <c r="U1211" s="57">
        <f>SUBTOTAL(9,U1196:U1210)</f>
        <v>19391050</v>
      </c>
      <c r="V1211" s="43"/>
      <c r="W1211" s="61">
        <f t="shared" ref="W1211:AB1211" si="933">SUBTOTAL(9,W1196:W1210)</f>
        <v>19391050</v>
      </c>
      <c r="X1211" s="62">
        <f t="shared" si="933"/>
        <v>1</v>
      </c>
      <c r="Y1211" s="61">
        <f t="shared" si="933"/>
        <v>35872</v>
      </c>
      <c r="Z1211" s="62">
        <f t="shared" si="933"/>
        <v>1</v>
      </c>
      <c r="AA1211" s="63">
        <f t="shared" si="933"/>
        <v>1</v>
      </c>
      <c r="AB1211" s="64">
        <f t="shared" si="933"/>
        <v>100</v>
      </c>
      <c r="AC1211" s="36">
        <v>1200</v>
      </c>
      <c r="AD1211" s="47" t="e">
        <f>VLOOKUP(B1211,#REF!,3,FALSE)</f>
        <v>#REF!</v>
      </c>
      <c r="AE1211" s="2" t="e">
        <f t="shared" si="931"/>
        <v>#REF!</v>
      </c>
    </row>
    <row r="1212" spans="1:31" ht="13.5" thickBot="1" x14ac:dyDescent="0.25">
      <c r="A1212" s="25">
        <v>84</v>
      </c>
      <c r="B1212" s="51"/>
      <c r="C1212" s="52"/>
      <c r="D1212" s="53" t="s">
        <v>54</v>
      </c>
      <c r="E1212" s="54">
        <f>COUNTIF(E1196:E1210,"&gt;0.0")</f>
        <v>15</v>
      </c>
      <c r="F1212" s="55"/>
      <c r="G1212" s="56"/>
      <c r="H1212" s="55"/>
      <c r="I1212" s="56"/>
      <c r="J1212" s="57"/>
      <c r="K1212" s="58"/>
      <c r="L1212" s="59"/>
      <c r="M1212" s="58"/>
      <c r="N1212" s="59"/>
      <c r="O1212" s="57"/>
      <c r="P1212" s="57"/>
      <c r="Q1212" s="60"/>
      <c r="R1212" s="57"/>
      <c r="S1212" s="60"/>
      <c r="T1212" s="57"/>
      <c r="U1212" s="42"/>
      <c r="V1212" s="43"/>
      <c r="W1212" s="44"/>
      <c r="X1212" s="45"/>
      <c r="Y1212" s="44"/>
      <c r="Z1212" s="45"/>
      <c r="AA1212" s="46"/>
      <c r="AB1212" s="183"/>
      <c r="AC1212" s="36">
        <v>1201</v>
      </c>
      <c r="AD1212" s="47"/>
    </row>
    <row r="1213" spans="1:31" ht="15.75" thickBot="1" x14ac:dyDescent="0.3">
      <c r="A1213" s="25">
        <v>85</v>
      </c>
      <c r="B1213" s="78" t="s">
        <v>2094</v>
      </c>
      <c r="C1213" s="72"/>
      <c r="D1213" s="28"/>
      <c r="E1213" s="69"/>
      <c r="F1213" s="42"/>
      <c r="G1213" s="92"/>
      <c r="H1213" s="42"/>
      <c r="I1213" s="92"/>
      <c r="J1213" s="42"/>
      <c r="K1213" s="42"/>
      <c r="L1213" s="92"/>
      <c r="M1213" s="42"/>
      <c r="N1213" s="92"/>
      <c r="O1213" s="42"/>
      <c r="P1213" s="42"/>
      <c r="Q1213" s="92"/>
      <c r="R1213" s="42"/>
      <c r="S1213" s="77"/>
      <c r="T1213" s="42"/>
      <c r="U1213" s="42"/>
      <c r="V1213" s="43"/>
      <c r="W1213" s="33"/>
      <c r="X1213" s="34"/>
      <c r="Y1213" s="33"/>
      <c r="Z1213" s="34"/>
      <c r="AA1213" s="35"/>
      <c r="AB1213" s="184">
        <v>100</v>
      </c>
      <c r="AC1213" s="36">
        <v>1202</v>
      </c>
      <c r="AD1213" s="47"/>
    </row>
    <row r="1214" spans="1:31" x14ac:dyDescent="0.2">
      <c r="A1214" s="25">
        <v>85</v>
      </c>
      <c r="B1214" s="76" t="s">
        <v>2095</v>
      </c>
      <c r="C1214" s="72" t="s">
        <v>2096</v>
      </c>
      <c r="D1214" s="28">
        <v>66427</v>
      </c>
      <c r="E1214" s="69">
        <v>31778</v>
      </c>
      <c r="F1214" s="42">
        <v>601137781</v>
      </c>
      <c r="G1214" s="77">
        <v>9.7545800000000007</v>
      </c>
      <c r="H1214" s="42">
        <v>2030245</v>
      </c>
      <c r="I1214" s="77">
        <v>3.0037500000000001</v>
      </c>
      <c r="J1214" s="41">
        <f t="shared" ref="J1214:J1228" si="934">ROUND((+F1214*G1214+H1214*I1214)/1000,0)</f>
        <v>5869945</v>
      </c>
      <c r="K1214" s="42">
        <v>634998534</v>
      </c>
      <c r="L1214" s="77">
        <v>10.011229999999999</v>
      </c>
      <c r="M1214" s="42">
        <v>1964027</v>
      </c>
      <c r="N1214" s="77">
        <v>2.9999600000000002</v>
      </c>
      <c r="O1214" s="41">
        <f t="shared" ref="O1214:O1228" si="935">ROUND((+K1214*L1214+M1214*N1214)/1000,0)</f>
        <v>6363008</v>
      </c>
      <c r="P1214" s="42">
        <v>666605426</v>
      </c>
      <c r="Q1214" s="77">
        <v>10.292120000000001</v>
      </c>
      <c r="R1214" s="42">
        <v>2026866</v>
      </c>
      <c r="S1214" s="77">
        <v>3.0037500000000001</v>
      </c>
      <c r="T1214" s="41">
        <f t="shared" ref="T1214:T1228" si="936">ROUND((+P1214*Q1214+R1214*S1214)/1000,0)</f>
        <v>6866871</v>
      </c>
      <c r="U1214" s="42">
        <f t="shared" ref="U1214:U1229" si="937">ROUND(+T1214+O1214+J1214,0)</f>
        <v>19099824</v>
      </c>
      <c r="V1214" s="43" t="s">
        <v>37</v>
      </c>
      <c r="W1214" s="44">
        <f t="shared" ref="W1214:W1229" si="938">IF(V1214="yes",U1214,"")</f>
        <v>19099824</v>
      </c>
      <c r="X1214" s="45">
        <f t="shared" ref="X1214:X1229" si="939">IF(V1214="yes",W1214/W$1230,0)</f>
        <v>0.44066023785905256</v>
      </c>
      <c r="Y1214" s="44">
        <f t="shared" ref="Y1214:Y1229" si="940">IF(V1214="yes",D1214,"")</f>
        <v>66427</v>
      </c>
      <c r="Z1214" s="45">
        <f t="shared" ref="Z1214:Z1229" si="941">IF(V1214="yes",Y1214/Y$1230,0)</f>
        <v>0.67413255934319083</v>
      </c>
      <c r="AA1214" s="46">
        <f t="shared" ref="AA1214:AA1229" si="942">(X1214*0.25+Z1214*0.75)</f>
        <v>0.61576447897215636</v>
      </c>
      <c r="AB1214" s="183">
        <f>ROUND(+AA1214*$AB$1213,3)</f>
        <v>61.576000000000001</v>
      </c>
      <c r="AC1214" s="36">
        <v>1203</v>
      </c>
      <c r="AD1214" s="47" t="e">
        <f>VLOOKUP(B1214,#REF!,3,FALSE)</f>
        <v>#REF!</v>
      </c>
      <c r="AE1214" s="2" t="e">
        <f t="shared" ref="AE1214:AE1230" si="943">EXACT(D1214,AD1214)</f>
        <v>#REF!</v>
      </c>
    </row>
    <row r="1215" spans="1:31" x14ac:dyDescent="0.2">
      <c r="A1215" s="25">
        <v>85</v>
      </c>
      <c r="B1215" s="76" t="s">
        <v>2097</v>
      </c>
      <c r="C1215" s="72" t="s">
        <v>2098</v>
      </c>
      <c r="D1215" s="28">
        <v>6925</v>
      </c>
      <c r="E1215" s="69">
        <v>32509</v>
      </c>
      <c r="F1215" s="42">
        <v>72083221</v>
      </c>
      <c r="G1215" s="77">
        <v>13.698219999999999</v>
      </c>
      <c r="H1215" s="42">
        <v>723264</v>
      </c>
      <c r="I1215" s="77">
        <v>2.79013</v>
      </c>
      <c r="J1215" s="41">
        <f t="shared" si="934"/>
        <v>989430</v>
      </c>
      <c r="K1215" s="42">
        <v>81326036</v>
      </c>
      <c r="L1215" s="77">
        <v>11.607699999999999</v>
      </c>
      <c r="M1215" s="42">
        <v>808575</v>
      </c>
      <c r="N1215" s="77">
        <v>3.0028100000000002</v>
      </c>
      <c r="O1215" s="41">
        <f t="shared" si="935"/>
        <v>946436</v>
      </c>
      <c r="P1215" s="42">
        <v>85667267</v>
      </c>
      <c r="Q1215" s="77">
        <v>11.723039999999999</v>
      </c>
      <c r="R1215" s="42">
        <v>853725</v>
      </c>
      <c r="S1215" s="77">
        <v>2.99159</v>
      </c>
      <c r="T1215" s="41">
        <f t="shared" si="936"/>
        <v>1006835</v>
      </c>
      <c r="U1215" s="42">
        <f t="shared" si="937"/>
        <v>2942701</v>
      </c>
      <c r="V1215" s="43" t="s">
        <v>37</v>
      </c>
      <c r="W1215" s="44">
        <f t="shared" si="938"/>
        <v>2942701</v>
      </c>
      <c r="X1215" s="45">
        <f t="shared" si="939"/>
        <v>6.7892317887749742E-2</v>
      </c>
      <c r="Y1215" s="44">
        <f t="shared" si="940"/>
        <v>6925</v>
      </c>
      <c r="Z1215" s="45">
        <f t="shared" si="941"/>
        <v>7.0278169621563469E-2</v>
      </c>
      <c r="AA1215" s="46">
        <f t="shared" si="942"/>
        <v>6.9681706688110037E-2</v>
      </c>
      <c r="AB1215" s="183">
        <f t="shared" ref="AB1215:AB1229" si="944">ROUND(+AA1215*$AB$1213,3)</f>
        <v>6.968</v>
      </c>
      <c r="AC1215" s="36">
        <v>1204</v>
      </c>
      <c r="AD1215" s="47" t="e">
        <f>VLOOKUP(B1215,#REF!,3,FALSE)</f>
        <v>#REF!</v>
      </c>
      <c r="AE1215" s="2" t="e">
        <f t="shared" si="943"/>
        <v>#REF!</v>
      </c>
    </row>
    <row r="1216" spans="1:31" x14ac:dyDescent="0.2">
      <c r="A1216" s="25">
        <v>85</v>
      </c>
      <c r="B1216" s="38" t="s">
        <v>2099</v>
      </c>
      <c r="C1216" s="72" t="s">
        <v>2100</v>
      </c>
      <c r="D1216" s="28">
        <v>3352</v>
      </c>
      <c r="E1216" s="69">
        <v>33147</v>
      </c>
      <c r="F1216" s="42">
        <v>37856586</v>
      </c>
      <c r="G1216" s="77">
        <v>9.0716300000000007</v>
      </c>
      <c r="H1216" s="42">
        <v>817652</v>
      </c>
      <c r="I1216" s="77">
        <v>0.64697000000000005</v>
      </c>
      <c r="J1216" s="41">
        <f t="shared" si="934"/>
        <v>343950</v>
      </c>
      <c r="K1216" s="42">
        <v>41976126</v>
      </c>
      <c r="L1216" s="77">
        <v>8.9178300000000004</v>
      </c>
      <c r="M1216" s="42">
        <v>691476</v>
      </c>
      <c r="N1216" s="77">
        <v>0.64788999999999997</v>
      </c>
      <c r="O1216" s="41">
        <f t="shared" si="935"/>
        <v>374784</v>
      </c>
      <c r="P1216" s="42">
        <v>42934017</v>
      </c>
      <c r="Q1216" s="77">
        <v>8.7946500000000007</v>
      </c>
      <c r="R1216" s="42">
        <v>692951</v>
      </c>
      <c r="S1216" s="77">
        <v>0.67247999999999997</v>
      </c>
      <c r="T1216" s="41">
        <f t="shared" si="936"/>
        <v>378056</v>
      </c>
      <c r="U1216" s="42">
        <f t="shared" si="937"/>
        <v>1096790</v>
      </c>
      <c r="V1216" s="43" t="s">
        <v>37</v>
      </c>
      <c r="W1216" s="44">
        <f t="shared" si="938"/>
        <v>1096790</v>
      </c>
      <c r="X1216" s="45">
        <f t="shared" si="939"/>
        <v>2.5304512873073087E-2</v>
      </c>
      <c r="Y1216" s="44">
        <f t="shared" si="940"/>
        <v>3352</v>
      </c>
      <c r="Z1216" s="45">
        <f t="shared" si="941"/>
        <v>3.4017678638480979E-2</v>
      </c>
      <c r="AA1216" s="46">
        <f t="shared" si="942"/>
        <v>3.1839387197129004E-2</v>
      </c>
      <c r="AB1216" s="183">
        <f t="shared" si="944"/>
        <v>3.1840000000000002</v>
      </c>
      <c r="AC1216" s="36">
        <v>1205</v>
      </c>
      <c r="AD1216" s="47" t="e">
        <f>VLOOKUP(B1216,#REF!,3,FALSE)</f>
        <v>#REF!</v>
      </c>
      <c r="AE1216" s="2" t="e">
        <f t="shared" si="943"/>
        <v>#REF!</v>
      </c>
    </row>
    <row r="1217" spans="1:31" x14ac:dyDescent="0.2">
      <c r="A1217" s="25">
        <v>85</v>
      </c>
      <c r="B1217" s="38" t="s">
        <v>2101</v>
      </c>
      <c r="C1217" s="72" t="s">
        <v>2102</v>
      </c>
      <c r="D1217" s="28">
        <v>827</v>
      </c>
      <c r="E1217" s="69">
        <v>31959</v>
      </c>
      <c r="F1217" s="42">
        <v>5981924</v>
      </c>
      <c r="G1217" s="77">
        <v>8.6214700000000004</v>
      </c>
      <c r="H1217" s="42">
        <v>284438</v>
      </c>
      <c r="I1217" s="77">
        <v>2.4609899999999998</v>
      </c>
      <c r="J1217" s="41">
        <f t="shared" si="934"/>
        <v>52273</v>
      </c>
      <c r="K1217" s="42">
        <v>6611961</v>
      </c>
      <c r="L1217" s="77">
        <v>8.4722200000000001</v>
      </c>
      <c r="M1217" s="42">
        <v>304761</v>
      </c>
      <c r="N1217" s="77">
        <v>2.4609399999999999</v>
      </c>
      <c r="O1217" s="41">
        <f t="shared" si="935"/>
        <v>56768</v>
      </c>
      <c r="P1217" s="42">
        <v>7116047</v>
      </c>
      <c r="Q1217" s="77">
        <v>7.9152100000000001</v>
      </c>
      <c r="R1217" s="42">
        <v>317179</v>
      </c>
      <c r="S1217" s="77">
        <v>2.4371100000000001</v>
      </c>
      <c r="T1217" s="41">
        <f t="shared" si="936"/>
        <v>57098</v>
      </c>
      <c r="U1217" s="42">
        <f t="shared" si="937"/>
        <v>166139</v>
      </c>
      <c r="V1217" s="43" t="s">
        <v>37</v>
      </c>
      <c r="W1217" s="44">
        <f t="shared" si="938"/>
        <v>166139</v>
      </c>
      <c r="X1217" s="45">
        <f t="shared" si="939"/>
        <v>3.8330641820398521E-3</v>
      </c>
      <c r="Y1217" s="44">
        <f t="shared" si="940"/>
        <v>827</v>
      </c>
      <c r="Z1217" s="45">
        <f t="shared" si="941"/>
        <v>8.3927864659975437E-3</v>
      </c>
      <c r="AA1217" s="46">
        <f t="shared" si="942"/>
        <v>7.2528558950081205E-3</v>
      </c>
      <c r="AB1217" s="183">
        <f t="shared" si="944"/>
        <v>0.72499999999999998</v>
      </c>
      <c r="AC1217" s="36">
        <v>1206</v>
      </c>
      <c r="AD1217" s="47" t="e">
        <f>VLOOKUP(B1217,#REF!,3,FALSE)</f>
        <v>#REF!</v>
      </c>
      <c r="AE1217" s="2" t="e">
        <f t="shared" si="943"/>
        <v>#REF!</v>
      </c>
    </row>
    <row r="1218" spans="1:31" x14ac:dyDescent="0.2">
      <c r="A1218" s="25">
        <v>85</v>
      </c>
      <c r="B1218" s="38" t="s">
        <v>2103</v>
      </c>
      <c r="C1218" s="72" t="s">
        <v>2104</v>
      </c>
      <c r="D1218" s="28">
        <v>845</v>
      </c>
      <c r="E1218" s="69">
        <v>31959</v>
      </c>
      <c r="F1218" s="42">
        <v>8707710</v>
      </c>
      <c r="G1218" s="77">
        <v>8.8626100000000001</v>
      </c>
      <c r="H1218" s="42">
        <v>203553</v>
      </c>
      <c r="I1218" s="77">
        <v>2.9967600000000001</v>
      </c>
      <c r="J1218" s="41">
        <f t="shared" si="934"/>
        <v>77783</v>
      </c>
      <c r="K1218" s="42">
        <v>9386954</v>
      </c>
      <c r="L1218" s="77">
        <v>8.6992200000000004</v>
      </c>
      <c r="M1218" s="42">
        <v>222711</v>
      </c>
      <c r="N1218" s="77">
        <v>2.9994000000000001</v>
      </c>
      <c r="O1218" s="41">
        <f t="shared" si="935"/>
        <v>82327</v>
      </c>
      <c r="P1218" s="42">
        <v>9894192</v>
      </c>
      <c r="Q1218" s="77">
        <v>7.8932099999999998</v>
      </c>
      <c r="R1218" s="42">
        <v>231841</v>
      </c>
      <c r="S1218" s="77">
        <v>2.8812899999999999</v>
      </c>
      <c r="T1218" s="41">
        <f t="shared" si="936"/>
        <v>78765</v>
      </c>
      <c r="U1218" s="42">
        <f t="shared" si="937"/>
        <v>238875</v>
      </c>
      <c r="V1218" s="43" t="s">
        <v>37</v>
      </c>
      <c r="W1218" s="44">
        <f t="shared" si="938"/>
        <v>238875</v>
      </c>
      <c r="X1218" s="45">
        <f t="shared" si="939"/>
        <v>5.5111876590371294E-3</v>
      </c>
      <c r="Y1218" s="44">
        <f t="shared" si="940"/>
        <v>845</v>
      </c>
      <c r="Z1218" s="45">
        <f t="shared" si="941"/>
        <v>8.5754589646528708E-3</v>
      </c>
      <c r="AA1218" s="46">
        <f t="shared" si="942"/>
        <v>7.8093911382489355E-3</v>
      </c>
      <c r="AB1218" s="183">
        <f t="shared" si="944"/>
        <v>0.78100000000000003</v>
      </c>
      <c r="AC1218" s="36">
        <v>1207</v>
      </c>
      <c r="AD1218" s="47" t="e">
        <f>VLOOKUP(B1218,#REF!,3,FALSE)</f>
        <v>#REF!</v>
      </c>
      <c r="AE1218" s="2" t="e">
        <f t="shared" si="943"/>
        <v>#REF!</v>
      </c>
    </row>
    <row r="1219" spans="1:31" x14ac:dyDescent="0.2">
      <c r="A1219" s="25">
        <v>85</v>
      </c>
      <c r="B1219" s="38" t="s">
        <v>2105</v>
      </c>
      <c r="C1219" s="72" t="s">
        <v>2106</v>
      </c>
      <c r="D1219" s="28">
        <v>859</v>
      </c>
      <c r="E1219" s="69">
        <v>32509</v>
      </c>
      <c r="F1219" s="42">
        <v>7565867</v>
      </c>
      <c r="G1219" s="77">
        <v>8.0212900000000005</v>
      </c>
      <c r="H1219" s="42">
        <v>193713</v>
      </c>
      <c r="I1219" s="77">
        <v>3.0037500000000001</v>
      </c>
      <c r="J1219" s="41">
        <f t="shared" si="934"/>
        <v>61270</v>
      </c>
      <c r="K1219" s="42">
        <v>8566203</v>
      </c>
      <c r="L1219" s="77">
        <v>8.0342400000000005</v>
      </c>
      <c r="M1219" s="42">
        <v>174475</v>
      </c>
      <c r="N1219" s="77">
        <v>3.0032999999999999</v>
      </c>
      <c r="O1219" s="41">
        <f t="shared" si="935"/>
        <v>69347</v>
      </c>
      <c r="P1219" s="42">
        <v>9288953</v>
      </c>
      <c r="Q1219" s="77">
        <v>8.0357800000000008</v>
      </c>
      <c r="R1219" s="42">
        <v>181568</v>
      </c>
      <c r="S1219" s="77">
        <v>2.8859699999999999</v>
      </c>
      <c r="T1219" s="41">
        <f t="shared" si="936"/>
        <v>75168</v>
      </c>
      <c r="U1219" s="42">
        <f t="shared" si="937"/>
        <v>205785</v>
      </c>
      <c r="V1219" s="43" t="s">
        <v>37</v>
      </c>
      <c r="W1219" s="44">
        <f t="shared" si="938"/>
        <v>205785</v>
      </c>
      <c r="X1219" s="45">
        <f t="shared" si="939"/>
        <v>4.7477540655780455E-3</v>
      </c>
      <c r="Y1219" s="44">
        <f t="shared" si="940"/>
        <v>859</v>
      </c>
      <c r="Z1219" s="45">
        <f t="shared" si="941"/>
        <v>8.7175375747181264E-3</v>
      </c>
      <c r="AA1219" s="46">
        <f t="shared" si="942"/>
        <v>7.7250916974331068E-3</v>
      </c>
      <c r="AB1219" s="183">
        <f t="shared" si="944"/>
        <v>0.77300000000000002</v>
      </c>
      <c r="AC1219" s="36">
        <v>1208</v>
      </c>
      <c r="AD1219" s="47" t="e">
        <f>VLOOKUP(B1219,#REF!,3,FALSE)</f>
        <v>#REF!</v>
      </c>
      <c r="AE1219" s="2" t="e">
        <f t="shared" si="943"/>
        <v>#REF!</v>
      </c>
    </row>
    <row r="1220" spans="1:31" x14ac:dyDescent="0.2">
      <c r="A1220" s="25">
        <v>85</v>
      </c>
      <c r="B1220" s="38" t="s">
        <v>2107</v>
      </c>
      <c r="C1220" s="72" t="s">
        <v>2108</v>
      </c>
      <c r="D1220" s="28">
        <v>1362</v>
      </c>
      <c r="E1220" s="69">
        <v>31959</v>
      </c>
      <c r="F1220" s="42">
        <v>12587846</v>
      </c>
      <c r="G1220" s="77">
        <v>8.1216399999999993</v>
      </c>
      <c r="H1220" s="42">
        <v>338302</v>
      </c>
      <c r="I1220" s="77">
        <v>3.0002800000000001</v>
      </c>
      <c r="J1220" s="41">
        <f t="shared" si="934"/>
        <v>103249</v>
      </c>
      <c r="K1220" s="42">
        <v>13611430</v>
      </c>
      <c r="L1220" s="77">
        <v>8.1</v>
      </c>
      <c r="M1220" s="42">
        <v>342072</v>
      </c>
      <c r="N1220" s="77">
        <v>2.9993699999999999</v>
      </c>
      <c r="O1220" s="41">
        <f t="shared" si="935"/>
        <v>111279</v>
      </c>
      <c r="P1220" s="42">
        <v>14017936</v>
      </c>
      <c r="Q1220" s="77">
        <v>8.0992700000000006</v>
      </c>
      <c r="R1220" s="42">
        <v>355927</v>
      </c>
      <c r="S1220" s="77">
        <v>2.9978099999999999</v>
      </c>
      <c r="T1220" s="41">
        <f t="shared" si="936"/>
        <v>114602</v>
      </c>
      <c r="U1220" s="42">
        <f t="shared" si="937"/>
        <v>329130</v>
      </c>
      <c r="V1220" s="43" t="s">
        <v>37</v>
      </c>
      <c r="W1220" s="44">
        <f t="shared" si="938"/>
        <v>329130</v>
      </c>
      <c r="X1220" s="45">
        <f t="shared" si="939"/>
        <v>7.5934995048409859E-3</v>
      </c>
      <c r="Y1220" s="44">
        <f t="shared" si="940"/>
        <v>1362</v>
      </c>
      <c r="Z1220" s="45">
        <f t="shared" si="941"/>
        <v>1.3822219064919776E-2</v>
      </c>
      <c r="AA1220" s="46">
        <f t="shared" si="942"/>
        <v>1.2265039174900079E-2</v>
      </c>
      <c r="AB1220" s="183">
        <f t="shared" si="944"/>
        <v>1.2270000000000001</v>
      </c>
      <c r="AC1220" s="36">
        <v>1209</v>
      </c>
      <c r="AD1220" s="47" t="e">
        <f>VLOOKUP(B1220,#REF!,3,FALSE)</f>
        <v>#REF!</v>
      </c>
      <c r="AE1220" s="2" t="e">
        <f t="shared" si="943"/>
        <v>#REF!</v>
      </c>
    </row>
    <row r="1221" spans="1:31" x14ac:dyDescent="0.2">
      <c r="A1221" s="25">
        <v>85</v>
      </c>
      <c r="B1221" s="38" t="s">
        <v>2109</v>
      </c>
      <c r="C1221" s="72" t="s">
        <v>2110</v>
      </c>
      <c r="D1221" s="28">
        <v>1543</v>
      </c>
      <c r="E1221" s="69">
        <v>31959</v>
      </c>
      <c r="F1221" s="42">
        <v>14340980</v>
      </c>
      <c r="G1221" s="77">
        <v>11.821580000000001</v>
      </c>
      <c r="H1221" s="42">
        <v>530046</v>
      </c>
      <c r="I1221" s="77">
        <v>1.88663</v>
      </c>
      <c r="J1221" s="41">
        <f t="shared" si="934"/>
        <v>170533</v>
      </c>
      <c r="K1221" s="42">
        <v>16638722</v>
      </c>
      <c r="L1221" s="77">
        <v>11.2803</v>
      </c>
      <c r="M1221" s="42">
        <v>506086</v>
      </c>
      <c r="N1221" s="77">
        <v>1.9759500000000001</v>
      </c>
      <c r="O1221" s="41">
        <f t="shared" si="935"/>
        <v>188690</v>
      </c>
      <c r="P1221" s="42">
        <v>16981692</v>
      </c>
      <c r="Q1221" s="77">
        <v>10.77206</v>
      </c>
      <c r="R1221" s="42">
        <v>409455</v>
      </c>
      <c r="S1221" s="77">
        <v>2.4422700000000002</v>
      </c>
      <c r="T1221" s="41">
        <f t="shared" si="936"/>
        <v>183928</v>
      </c>
      <c r="U1221" s="42">
        <f t="shared" si="937"/>
        <v>543151</v>
      </c>
      <c r="V1221" s="43" t="s">
        <v>37</v>
      </c>
      <c r="W1221" s="44">
        <f t="shared" si="938"/>
        <v>543151</v>
      </c>
      <c r="X1221" s="45">
        <f t="shared" si="939"/>
        <v>1.2531269861616644E-2</v>
      </c>
      <c r="Y1221" s="44">
        <f t="shared" si="940"/>
        <v>1543</v>
      </c>
      <c r="Z1221" s="45">
        <f t="shared" si="941"/>
        <v>1.565909252362057E-2</v>
      </c>
      <c r="AA1221" s="46">
        <f t="shared" si="942"/>
        <v>1.4877136858119588E-2</v>
      </c>
      <c r="AB1221" s="183">
        <f t="shared" si="944"/>
        <v>1.488</v>
      </c>
      <c r="AC1221" s="36">
        <v>1210</v>
      </c>
      <c r="AD1221" s="47" t="e">
        <f>VLOOKUP(B1221,#REF!,3,FALSE)</f>
        <v>#REF!</v>
      </c>
      <c r="AE1221" s="2" t="e">
        <f t="shared" si="943"/>
        <v>#REF!</v>
      </c>
    </row>
    <row r="1222" spans="1:31" x14ac:dyDescent="0.2">
      <c r="A1222" s="25">
        <v>85</v>
      </c>
      <c r="B1222" s="38" t="s">
        <v>2111</v>
      </c>
      <c r="C1222" s="72" t="s">
        <v>2112</v>
      </c>
      <c r="D1222" s="28">
        <v>528</v>
      </c>
      <c r="E1222" s="69">
        <v>32509</v>
      </c>
      <c r="F1222" s="42">
        <v>7778520</v>
      </c>
      <c r="G1222" s="77">
        <v>6.45045</v>
      </c>
      <c r="H1222" s="42">
        <v>282076</v>
      </c>
      <c r="I1222" s="77">
        <v>0</v>
      </c>
      <c r="J1222" s="41">
        <f t="shared" si="934"/>
        <v>50175</v>
      </c>
      <c r="K1222" s="42">
        <v>8295263</v>
      </c>
      <c r="L1222" s="77">
        <v>6.1511100000000001</v>
      </c>
      <c r="M1222" s="42">
        <v>269889</v>
      </c>
      <c r="N1222" s="77">
        <v>0</v>
      </c>
      <c r="O1222" s="41">
        <f t="shared" si="935"/>
        <v>51025</v>
      </c>
      <c r="P1222" s="42">
        <v>8657663</v>
      </c>
      <c r="Q1222" s="77">
        <v>6.4636300000000002</v>
      </c>
      <c r="R1222" s="42">
        <v>279934</v>
      </c>
      <c r="S1222" s="77">
        <v>0</v>
      </c>
      <c r="T1222" s="41">
        <f t="shared" si="936"/>
        <v>55960</v>
      </c>
      <c r="U1222" s="42">
        <f t="shared" si="937"/>
        <v>157160</v>
      </c>
      <c r="V1222" s="43" t="s">
        <v>37</v>
      </c>
      <c r="W1222" s="44">
        <f t="shared" si="938"/>
        <v>157160</v>
      </c>
      <c r="X1222" s="45">
        <f t="shared" si="939"/>
        <v>3.6259058189189964E-3</v>
      </c>
      <c r="Y1222" s="44">
        <f t="shared" si="940"/>
        <v>528</v>
      </c>
      <c r="Z1222" s="45">
        <f t="shared" si="941"/>
        <v>5.3583932938896048E-3</v>
      </c>
      <c r="AA1222" s="46">
        <f t="shared" si="942"/>
        <v>4.9252714251469534E-3</v>
      </c>
      <c r="AB1222" s="183">
        <f t="shared" si="944"/>
        <v>0.49299999999999999</v>
      </c>
      <c r="AC1222" s="36">
        <v>1211</v>
      </c>
      <c r="AD1222" s="47" t="e">
        <f>VLOOKUP(B1222,#REF!,3,FALSE)</f>
        <v>#REF!</v>
      </c>
      <c r="AE1222" s="2" t="e">
        <f t="shared" si="943"/>
        <v>#REF!</v>
      </c>
    </row>
    <row r="1223" spans="1:31" x14ac:dyDescent="0.2">
      <c r="A1223" s="25">
        <v>85</v>
      </c>
      <c r="B1223" s="38" t="s">
        <v>2113</v>
      </c>
      <c r="C1223" s="72" t="s">
        <v>2114</v>
      </c>
      <c r="D1223" s="28">
        <v>495</v>
      </c>
      <c r="E1223" s="69">
        <v>31959</v>
      </c>
      <c r="F1223" s="42">
        <v>5090590</v>
      </c>
      <c r="G1223" s="77">
        <v>9.1332799999999992</v>
      </c>
      <c r="H1223" s="42">
        <v>103828</v>
      </c>
      <c r="I1223" s="77">
        <v>3.0037500000000001</v>
      </c>
      <c r="J1223" s="41">
        <f t="shared" si="934"/>
        <v>46806</v>
      </c>
      <c r="K1223" s="42">
        <v>5390446</v>
      </c>
      <c r="L1223" s="77">
        <v>9.2928700000000006</v>
      </c>
      <c r="M1223" s="42">
        <v>110631</v>
      </c>
      <c r="N1223" s="77">
        <v>3.0009700000000001</v>
      </c>
      <c r="O1223" s="41">
        <f t="shared" si="935"/>
        <v>50425</v>
      </c>
      <c r="P1223" s="42">
        <v>5592045</v>
      </c>
      <c r="Q1223" s="77">
        <v>9.3489100000000001</v>
      </c>
      <c r="R1223" s="42">
        <v>115188</v>
      </c>
      <c r="S1223" s="77">
        <v>3.0037500000000001</v>
      </c>
      <c r="T1223" s="41">
        <f t="shared" si="936"/>
        <v>52626</v>
      </c>
      <c r="U1223" s="42">
        <f t="shared" si="937"/>
        <v>149857</v>
      </c>
      <c r="V1223" s="43" t="s">
        <v>37</v>
      </c>
      <c r="W1223" s="44">
        <f t="shared" si="938"/>
        <v>149857</v>
      </c>
      <c r="X1223" s="45">
        <f t="shared" si="939"/>
        <v>3.4574151711996948E-3</v>
      </c>
      <c r="Y1223" s="44">
        <f t="shared" si="940"/>
        <v>495</v>
      </c>
      <c r="Z1223" s="45">
        <f t="shared" si="941"/>
        <v>5.0234937130215042E-3</v>
      </c>
      <c r="AA1223" s="46">
        <f t="shared" si="942"/>
        <v>4.6319740775660522E-3</v>
      </c>
      <c r="AB1223" s="183">
        <f t="shared" si="944"/>
        <v>0.46300000000000002</v>
      </c>
      <c r="AC1223" s="36">
        <v>1212</v>
      </c>
      <c r="AD1223" s="47" t="e">
        <f>VLOOKUP(B1223,#REF!,3,FALSE)</f>
        <v>#REF!</v>
      </c>
      <c r="AE1223" s="2" t="e">
        <f t="shared" si="943"/>
        <v>#REF!</v>
      </c>
    </row>
    <row r="1224" spans="1:31" x14ac:dyDescent="0.2">
      <c r="A1224" s="25">
        <v>85</v>
      </c>
      <c r="B1224" s="38" t="s">
        <v>2115</v>
      </c>
      <c r="C1224" s="72" t="s">
        <v>2116</v>
      </c>
      <c r="D1224" s="28">
        <v>1211</v>
      </c>
      <c r="E1224" s="69">
        <v>31959</v>
      </c>
      <c r="F1224" s="42">
        <v>8677814</v>
      </c>
      <c r="G1224" s="77">
        <v>9.3490099999999998</v>
      </c>
      <c r="H1224" s="42">
        <v>327714</v>
      </c>
      <c r="I1224" s="77">
        <v>2.7005300000000001</v>
      </c>
      <c r="J1224" s="41">
        <f t="shared" si="934"/>
        <v>82014</v>
      </c>
      <c r="K1224" s="42">
        <v>9571848</v>
      </c>
      <c r="L1224" s="77">
        <v>8.4464299999999994</v>
      </c>
      <c r="M1224" s="42">
        <v>348350</v>
      </c>
      <c r="N1224" s="77">
        <v>2.5376799999999999</v>
      </c>
      <c r="O1224" s="41">
        <f t="shared" si="935"/>
        <v>81732</v>
      </c>
      <c r="P1224" s="42">
        <v>9878964</v>
      </c>
      <c r="Q1224" s="77">
        <v>10.6495</v>
      </c>
      <c r="R1224" s="42">
        <v>358211</v>
      </c>
      <c r="S1224" s="77">
        <v>2.4678200000000001</v>
      </c>
      <c r="T1224" s="41">
        <f t="shared" si="936"/>
        <v>106090</v>
      </c>
      <c r="U1224" s="42">
        <f t="shared" si="937"/>
        <v>269836</v>
      </c>
      <c r="V1224" s="43" t="s">
        <v>37</v>
      </c>
      <c r="W1224" s="44">
        <f t="shared" si="938"/>
        <v>269836</v>
      </c>
      <c r="X1224" s="45">
        <f t="shared" si="939"/>
        <v>6.2255021796502061E-3</v>
      </c>
      <c r="Y1224" s="44">
        <f t="shared" si="940"/>
        <v>1211</v>
      </c>
      <c r="Z1224" s="45">
        <f t="shared" si="941"/>
        <v>1.228979977064453E-2</v>
      </c>
      <c r="AA1224" s="46">
        <f t="shared" si="942"/>
        <v>1.0773725372895948E-2</v>
      </c>
      <c r="AB1224" s="183">
        <f t="shared" si="944"/>
        <v>1.077</v>
      </c>
      <c r="AC1224" s="36">
        <v>1213</v>
      </c>
      <c r="AD1224" s="47" t="e">
        <f>VLOOKUP(B1224,#REF!,3,FALSE)</f>
        <v>#REF!</v>
      </c>
      <c r="AE1224" s="2" t="e">
        <f t="shared" si="943"/>
        <v>#REF!</v>
      </c>
    </row>
    <row r="1225" spans="1:31" x14ac:dyDescent="0.2">
      <c r="A1225" s="25">
        <v>85</v>
      </c>
      <c r="B1225" s="38" t="s">
        <v>2117</v>
      </c>
      <c r="C1225" s="72" t="s">
        <v>2118</v>
      </c>
      <c r="D1225" s="28">
        <v>4244</v>
      </c>
      <c r="E1225" s="69">
        <v>31959</v>
      </c>
      <c r="F1225" s="42">
        <v>19466400</v>
      </c>
      <c r="G1225" s="77">
        <v>10.08892</v>
      </c>
      <c r="H1225" s="42">
        <v>168820</v>
      </c>
      <c r="I1225" s="77">
        <v>2.6774100000000001</v>
      </c>
      <c r="J1225" s="41">
        <f t="shared" si="934"/>
        <v>196847</v>
      </c>
      <c r="K1225" s="42">
        <v>20761050</v>
      </c>
      <c r="L1225" s="77">
        <v>10.358969999999999</v>
      </c>
      <c r="M1225" s="42">
        <v>183835</v>
      </c>
      <c r="N1225" s="77">
        <v>2.71983</v>
      </c>
      <c r="O1225" s="41">
        <f t="shared" si="935"/>
        <v>215563</v>
      </c>
      <c r="P1225" s="42">
        <v>21819884</v>
      </c>
      <c r="Q1225" s="77">
        <v>9.7463800000000003</v>
      </c>
      <c r="R1225" s="42">
        <v>184064</v>
      </c>
      <c r="S1225" s="77">
        <v>2.9880900000000001</v>
      </c>
      <c r="T1225" s="41">
        <f t="shared" si="936"/>
        <v>213215</v>
      </c>
      <c r="U1225" s="42">
        <f t="shared" si="937"/>
        <v>625625</v>
      </c>
      <c r="V1225" s="43" t="s">
        <v>37</v>
      </c>
      <c r="W1225" s="44">
        <f t="shared" si="938"/>
        <v>625625</v>
      </c>
      <c r="X1225" s="45">
        <f t="shared" si="939"/>
        <v>1.4434062916525816E-2</v>
      </c>
      <c r="Y1225" s="44">
        <f t="shared" si="940"/>
        <v>4244</v>
      </c>
      <c r="Z1225" s="45">
        <f t="shared" si="941"/>
        <v>4.30701157940672E-2</v>
      </c>
      <c r="AA1225" s="46">
        <f t="shared" si="942"/>
        <v>3.5911102574681858E-2</v>
      </c>
      <c r="AB1225" s="183">
        <f t="shared" si="944"/>
        <v>3.5910000000000002</v>
      </c>
      <c r="AC1225" s="36">
        <v>1214</v>
      </c>
      <c r="AD1225" s="47" t="e">
        <f>VLOOKUP(B1225,#REF!,3,FALSE)</f>
        <v>#REF!</v>
      </c>
      <c r="AE1225" s="2" t="e">
        <f t="shared" si="943"/>
        <v>#REF!</v>
      </c>
    </row>
    <row r="1226" spans="1:31" x14ac:dyDescent="0.2">
      <c r="A1226" s="25">
        <v>85</v>
      </c>
      <c r="B1226" s="38" t="s">
        <v>2119</v>
      </c>
      <c r="C1226" s="72" t="s">
        <v>2120</v>
      </c>
      <c r="D1226" s="28">
        <v>304</v>
      </c>
      <c r="E1226" s="69">
        <v>31778</v>
      </c>
      <c r="F1226" s="42">
        <v>2578098</v>
      </c>
      <c r="G1226" s="77">
        <v>10.28045</v>
      </c>
      <c r="H1226" s="42">
        <v>309939</v>
      </c>
      <c r="I1226" s="77">
        <v>2.1004100000000001</v>
      </c>
      <c r="J1226" s="41">
        <f t="shared" si="934"/>
        <v>27155</v>
      </c>
      <c r="K1226" s="42">
        <v>2799535</v>
      </c>
      <c r="L1226" s="77">
        <v>10.262460000000001</v>
      </c>
      <c r="M1226" s="42">
        <v>329161</v>
      </c>
      <c r="N1226" s="77">
        <v>2.0992799999999998</v>
      </c>
      <c r="O1226" s="41">
        <f t="shared" si="935"/>
        <v>29421</v>
      </c>
      <c r="P1226" s="42">
        <v>2947654</v>
      </c>
      <c r="Q1226" s="77">
        <v>10.021179999999999</v>
      </c>
      <c r="R1226" s="42">
        <v>342405</v>
      </c>
      <c r="S1226" s="77">
        <v>2.09985</v>
      </c>
      <c r="T1226" s="41">
        <f t="shared" si="936"/>
        <v>30258</v>
      </c>
      <c r="U1226" s="42">
        <f t="shared" si="937"/>
        <v>86834</v>
      </c>
      <c r="V1226" s="43" t="s">
        <v>37</v>
      </c>
      <c r="W1226" s="44">
        <f t="shared" si="938"/>
        <v>86834</v>
      </c>
      <c r="X1226" s="45">
        <f t="shared" si="939"/>
        <v>2.003384486383381E-3</v>
      </c>
      <c r="Y1226" s="44">
        <f t="shared" si="940"/>
        <v>304</v>
      </c>
      <c r="Z1226" s="45">
        <f t="shared" si="941"/>
        <v>3.08513553284553E-3</v>
      </c>
      <c r="AA1226" s="46">
        <f t="shared" si="942"/>
        <v>2.8146977712299927E-3</v>
      </c>
      <c r="AB1226" s="183">
        <f t="shared" si="944"/>
        <v>0.28100000000000003</v>
      </c>
      <c r="AC1226" s="36">
        <v>1215</v>
      </c>
      <c r="AD1226" s="47" t="e">
        <f>VLOOKUP(B1226,#REF!,3,FALSE)</f>
        <v>#REF!</v>
      </c>
      <c r="AE1226" s="2" t="e">
        <f t="shared" si="943"/>
        <v>#REF!</v>
      </c>
    </row>
    <row r="1227" spans="1:31" x14ac:dyDescent="0.2">
      <c r="A1227" s="25">
        <v>85</v>
      </c>
      <c r="B1227" s="38" t="s">
        <v>2121</v>
      </c>
      <c r="C1227" s="79" t="s">
        <v>2122</v>
      </c>
      <c r="D1227" s="28">
        <v>353</v>
      </c>
      <c r="E1227" s="69">
        <v>31959</v>
      </c>
      <c r="F1227" s="42">
        <v>2922617</v>
      </c>
      <c r="G1227" s="77">
        <v>9.9835799999999999</v>
      </c>
      <c r="H1227" s="42">
        <v>156279</v>
      </c>
      <c r="I1227" s="77">
        <v>2.7706900000000001</v>
      </c>
      <c r="J1227" s="41">
        <f t="shared" si="934"/>
        <v>29611</v>
      </c>
      <c r="K1227" s="42">
        <v>3533996</v>
      </c>
      <c r="L1227" s="77">
        <v>9.8784399999999994</v>
      </c>
      <c r="M1227" s="42">
        <v>165525</v>
      </c>
      <c r="N1227" s="77">
        <v>2.7723</v>
      </c>
      <c r="O1227" s="41">
        <f t="shared" si="935"/>
        <v>35369</v>
      </c>
      <c r="P1227" s="42">
        <v>3657778</v>
      </c>
      <c r="Q1227" s="77">
        <v>10.287660000000001</v>
      </c>
      <c r="R1227" s="42">
        <v>170934</v>
      </c>
      <c r="S1227" s="77">
        <v>2.63259</v>
      </c>
      <c r="T1227" s="41">
        <f t="shared" si="936"/>
        <v>38080</v>
      </c>
      <c r="U1227" s="42">
        <f t="shared" si="937"/>
        <v>103060</v>
      </c>
      <c r="V1227" s="43" t="s">
        <v>37</v>
      </c>
      <c r="W1227" s="44">
        <f t="shared" si="938"/>
        <v>103060</v>
      </c>
      <c r="X1227" s="45">
        <f t="shared" si="939"/>
        <v>2.3777414971862545E-3</v>
      </c>
      <c r="Y1227" s="44">
        <f t="shared" si="940"/>
        <v>353</v>
      </c>
      <c r="Z1227" s="45">
        <f t="shared" si="941"/>
        <v>3.5824106680739216E-3</v>
      </c>
      <c r="AA1227" s="46">
        <f t="shared" si="942"/>
        <v>3.2812433753520048E-3</v>
      </c>
      <c r="AB1227" s="183">
        <f t="shared" si="944"/>
        <v>0.32800000000000001</v>
      </c>
      <c r="AC1227" s="36">
        <v>1216</v>
      </c>
      <c r="AD1227" s="47" t="e">
        <f>VLOOKUP(B1227,#REF!,3,FALSE)</f>
        <v>#REF!</v>
      </c>
      <c r="AE1227" s="2" t="e">
        <f t="shared" si="943"/>
        <v>#REF!</v>
      </c>
    </row>
    <row r="1228" spans="1:31" x14ac:dyDescent="0.2">
      <c r="A1228" s="25">
        <v>85</v>
      </c>
      <c r="B1228" s="38" t="s">
        <v>2123</v>
      </c>
      <c r="C1228" s="73" t="s">
        <v>204</v>
      </c>
      <c r="D1228" s="28">
        <v>135</v>
      </c>
      <c r="E1228" s="69">
        <v>31959</v>
      </c>
      <c r="F1228" s="42">
        <v>0</v>
      </c>
      <c r="G1228" s="77">
        <v>5.9653200000000002</v>
      </c>
      <c r="H1228" s="42">
        <v>0</v>
      </c>
      <c r="I1228" s="77">
        <v>0.82001000000000002</v>
      </c>
      <c r="J1228" s="41">
        <f t="shared" si="934"/>
        <v>0</v>
      </c>
      <c r="K1228" s="42">
        <v>0</v>
      </c>
      <c r="L1228" s="77">
        <v>5.0132000000000003</v>
      </c>
      <c r="M1228" s="42">
        <v>0</v>
      </c>
      <c r="N1228" s="77">
        <v>0.76631000000000005</v>
      </c>
      <c r="O1228" s="41">
        <f t="shared" si="935"/>
        <v>0</v>
      </c>
      <c r="P1228" s="42">
        <v>0</v>
      </c>
      <c r="Q1228" s="77">
        <v>4.6591500000000003</v>
      </c>
      <c r="R1228" s="42">
        <v>0</v>
      </c>
      <c r="S1228" s="77">
        <v>0.73651</v>
      </c>
      <c r="T1228" s="41">
        <f t="shared" si="936"/>
        <v>0</v>
      </c>
      <c r="U1228" s="42">
        <f t="shared" si="937"/>
        <v>0</v>
      </c>
      <c r="V1228" s="43" t="s">
        <v>37</v>
      </c>
      <c r="W1228" s="44">
        <f t="shared" si="938"/>
        <v>0</v>
      </c>
      <c r="X1228" s="45">
        <f t="shared" si="939"/>
        <v>0</v>
      </c>
      <c r="Y1228" s="44">
        <f t="shared" si="940"/>
        <v>135</v>
      </c>
      <c r="Z1228" s="45">
        <f t="shared" si="941"/>
        <v>1.3700437399149557E-3</v>
      </c>
      <c r="AA1228" s="46">
        <f t="shared" si="942"/>
        <v>1.0275328049362169E-3</v>
      </c>
      <c r="AB1228" s="183">
        <f t="shared" si="944"/>
        <v>0.10299999999999999</v>
      </c>
      <c r="AC1228" s="36">
        <v>1217</v>
      </c>
      <c r="AD1228" s="47" t="e">
        <f>VLOOKUP(B1228,#REF!,3,FALSE)</f>
        <v>#REF!</v>
      </c>
      <c r="AE1228" s="2" t="e">
        <f t="shared" si="943"/>
        <v>#REF!</v>
      </c>
    </row>
    <row r="1229" spans="1:31" x14ac:dyDescent="0.2">
      <c r="A1229" s="25">
        <v>85</v>
      </c>
      <c r="B1229" s="38" t="s">
        <v>2124</v>
      </c>
      <c r="C1229" s="39" t="s">
        <v>51</v>
      </c>
      <c r="D1229" s="28">
        <v>9127</v>
      </c>
      <c r="E1229" s="69">
        <v>31959</v>
      </c>
      <c r="F1229" s="30"/>
      <c r="G1229" s="77"/>
      <c r="H1229" s="42"/>
      <c r="I1229" s="77"/>
      <c r="J1229" s="42">
        <v>5492650</v>
      </c>
      <c r="K1229" s="42"/>
      <c r="L1229" s="77"/>
      <c r="M1229" s="42"/>
      <c r="N1229" s="77"/>
      <c r="O1229" s="42">
        <v>5322615</v>
      </c>
      <c r="P1229" s="42"/>
      <c r="Q1229" s="92"/>
      <c r="R1229" s="42"/>
      <c r="S1229" s="77"/>
      <c r="T1229" s="42">
        <v>6513620</v>
      </c>
      <c r="U1229" s="42">
        <f t="shared" si="937"/>
        <v>17328885</v>
      </c>
      <c r="V1229" s="43" t="s">
        <v>37</v>
      </c>
      <c r="W1229" s="44">
        <f t="shared" si="938"/>
        <v>17328885</v>
      </c>
      <c r="X1229" s="45">
        <f t="shared" si="939"/>
        <v>0.39980214403714759</v>
      </c>
      <c r="Y1229" s="44">
        <f t="shared" si="940"/>
        <v>9127</v>
      </c>
      <c r="Z1229" s="45">
        <f t="shared" si="941"/>
        <v>9.2625105290398524E-2</v>
      </c>
      <c r="AA1229" s="46">
        <f t="shared" si="942"/>
        <v>0.16941936497708579</v>
      </c>
      <c r="AB1229" s="183">
        <f t="shared" si="944"/>
        <v>16.942</v>
      </c>
      <c r="AC1229" s="36">
        <v>1218</v>
      </c>
      <c r="AD1229" s="47" t="e">
        <f>VLOOKUP(B1229,#REF!,3,FALSE)</f>
        <v>#REF!</v>
      </c>
      <c r="AE1229" s="2" t="e">
        <f t="shared" si="943"/>
        <v>#REF!</v>
      </c>
    </row>
    <row r="1230" spans="1:31" x14ac:dyDescent="0.2">
      <c r="A1230" s="25">
        <v>85</v>
      </c>
      <c r="B1230" s="51" t="s">
        <v>2125</v>
      </c>
      <c r="C1230" s="52" t="s">
        <v>2126</v>
      </c>
      <c r="D1230" s="71">
        <f>SUBTOTAL(9,D1214:D1229)</f>
        <v>98537</v>
      </c>
      <c r="E1230" s="69"/>
      <c r="F1230" s="55"/>
      <c r="G1230" s="56"/>
      <c r="H1230" s="55"/>
      <c r="I1230" s="56"/>
      <c r="J1230" s="57">
        <f>SUBTOTAL(9,J1214:J1229)</f>
        <v>13593691</v>
      </c>
      <c r="K1230" s="58"/>
      <c r="L1230" s="59"/>
      <c r="M1230" s="58"/>
      <c r="N1230" s="59"/>
      <c r="O1230" s="57">
        <f>SUBTOTAL(9,O1214:O1229)</f>
        <v>13978789</v>
      </c>
      <c r="P1230" s="57"/>
      <c r="Q1230" s="60"/>
      <c r="R1230" s="57"/>
      <c r="S1230" s="60"/>
      <c r="T1230" s="57">
        <f>SUBTOTAL(9,T1214:T1229)</f>
        <v>15771172</v>
      </c>
      <c r="U1230" s="57">
        <f>SUBTOTAL(9,U1214:U1229)</f>
        <v>43343652</v>
      </c>
      <c r="V1230" s="43"/>
      <c r="W1230" s="61">
        <f t="shared" ref="W1230:AB1230" si="945">SUBTOTAL(9,W1214:W1229)</f>
        <v>43343652</v>
      </c>
      <c r="X1230" s="62">
        <f t="shared" si="945"/>
        <v>1</v>
      </c>
      <c r="Y1230" s="61">
        <f t="shared" si="945"/>
        <v>98537</v>
      </c>
      <c r="Z1230" s="62">
        <f t="shared" si="945"/>
        <v>0.99999999999999978</v>
      </c>
      <c r="AA1230" s="63">
        <f t="shared" si="945"/>
        <v>1</v>
      </c>
      <c r="AB1230" s="64">
        <f t="shared" si="945"/>
        <v>99.999999999999972</v>
      </c>
      <c r="AC1230" s="36">
        <v>1219</v>
      </c>
      <c r="AD1230" s="47" t="e">
        <f>VLOOKUP(B1230,#REF!,3,FALSE)</f>
        <v>#REF!</v>
      </c>
      <c r="AE1230" s="2" t="e">
        <f t="shared" si="943"/>
        <v>#REF!</v>
      </c>
    </row>
    <row r="1231" spans="1:31" ht="13.5" thickBot="1" x14ac:dyDescent="0.25">
      <c r="A1231" s="25">
        <v>85</v>
      </c>
      <c r="B1231" s="51"/>
      <c r="C1231" s="52"/>
      <c r="D1231" s="53" t="s">
        <v>54</v>
      </c>
      <c r="E1231" s="54">
        <f>COUNTIF(E1214:E1229,"&gt;0.0")</f>
        <v>16</v>
      </c>
      <c r="F1231" s="55"/>
      <c r="G1231" s="56"/>
      <c r="H1231" s="55"/>
      <c r="I1231" s="56"/>
      <c r="J1231" s="57"/>
      <c r="K1231" s="58"/>
      <c r="L1231" s="59"/>
      <c r="M1231" s="58"/>
      <c r="N1231" s="59"/>
      <c r="O1231" s="57"/>
      <c r="P1231" s="57"/>
      <c r="Q1231" s="60"/>
      <c r="R1231" s="57"/>
      <c r="S1231" s="60"/>
      <c r="T1231" s="57"/>
      <c r="U1231" s="42"/>
      <c r="V1231" s="43"/>
      <c r="W1231" s="44"/>
      <c r="X1231" s="45"/>
      <c r="Y1231" s="44"/>
      <c r="Z1231" s="45"/>
      <c r="AA1231" s="46"/>
      <c r="AB1231" s="183"/>
      <c r="AC1231" s="36">
        <v>1220</v>
      </c>
      <c r="AD1231" s="47"/>
    </row>
    <row r="1232" spans="1:31" ht="15.75" thickBot="1" x14ac:dyDescent="0.3">
      <c r="A1232" s="25">
        <v>86</v>
      </c>
      <c r="B1232" s="78" t="s">
        <v>2127</v>
      </c>
      <c r="C1232" s="72"/>
      <c r="D1232" s="28"/>
      <c r="E1232" s="69"/>
      <c r="F1232" s="42"/>
      <c r="G1232" s="92"/>
      <c r="H1232" s="42"/>
      <c r="I1232" s="92"/>
      <c r="J1232" s="42"/>
      <c r="K1232" s="42"/>
      <c r="L1232" s="92"/>
      <c r="M1232" s="42"/>
      <c r="N1232" s="77"/>
      <c r="O1232" s="42"/>
      <c r="P1232" s="42"/>
      <c r="Q1232" s="92"/>
      <c r="R1232" s="42"/>
      <c r="S1232" s="92"/>
      <c r="T1232" s="42"/>
      <c r="U1232" s="42"/>
      <c r="V1232" s="43"/>
      <c r="W1232" s="33"/>
      <c r="X1232" s="34"/>
      <c r="Y1232" s="33"/>
      <c r="Z1232" s="34"/>
      <c r="AA1232" s="35"/>
      <c r="AB1232" s="184">
        <v>100</v>
      </c>
      <c r="AC1232" s="36">
        <v>1221</v>
      </c>
      <c r="AD1232" s="47"/>
    </row>
    <row r="1233" spans="1:31" x14ac:dyDescent="0.2">
      <c r="A1233" s="25">
        <v>86</v>
      </c>
      <c r="B1233" s="38" t="s">
        <v>2128</v>
      </c>
      <c r="C1233" s="72" t="s">
        <v>2129</v>
      </c>
      <c r="D1233" s="28">
        <v>2369</v>
      </c>
      <c r="E1233" s="69">
        <v>37803</v>
      </c>
      <c r="F1233" s="42">
        <v>34387680</v>
      </c>
      <c r="G1233" s="77">
        <v>13.20313</v>
      </c>
      <c r="H1233" s="42">
        <v>402995</v>
      </c>
      <c r="I1233" s="77">
        <v>2.8536299999999999</v>
      </c>
      <c r="J1233" s="41">
        <f t="shared" ref="J1233:J1245" si="946">ROUND((+F1233*G1233+H1233*I1233)/1000,0)</f>
        <v>455175</v>
      </c>
      <c r="K1233" s="42">
        <v>34890406</v>
      </c>
      <c r="L1233" s="77">
        <v>13.15757</v>
      </c>
      <c r="M1233" s="42">
        <v>430149</v>
      </c>
      <c r="N1233" s="77">
        <v>3.0037500000000001</v>
      </c>
      <c r="O1233" s="41">
        <f t="shared" ref="O1233:O1245" si="947">ROUND((+K1233*L1233+M1233*N1233)/1000,0)</f>
        <v>460365</v>
      </c>
      <c r="P1233" s="42">
        <v>37398519</v>
      </c>
      <c r="Q1233" s="77">
        <v>12.75202</v>
      </c>
      <c r="R1233" s="42">
        <v>435291</v>
      </c>
      <c r="S1233" s="77">
        <v>2.9979900000000002</v>
      </c>
      <c r="T1233" s="41">
        <f t="shared" ref="T1233:T1245" si="948">ROUND((+P1233*Q1233+R1233*S1233)/1000,0)</f>
        <v>478212</v>
      </c>
      <c r="U1233" s="42">
        <f t="shared" ref="U1233:U1246" si="949">ROUND(+T1233+O1233+J1233,0)</f>
        <v>1393752</v>
      </c>
      <c r="V1233" s="43" t="s">
        <v>37</v>
      </c>
      <c r="W1233" s="44">
        <f t="shared" ref="W1233:W1246" si="950">IF(V1233="yes",U1233,"")</f>
        <v>1393752</v>
      </c>
      <c r="X1233" s="45">
        <f t="shared" ref="X1233:X1246" si="951">IF(V1233="yes",W1233/W$1247,0)</f>
        <v>9.8486848464942905E-2</v>
      </c>
      <c r="Y1233" s="44">
        <f t="shared" ref="Y1233:Y1246" si="952">IF(V1233="yes",D1233,"")</f>
        <v>2369</v>
      </c>
      <c r="Z1233" s="45">
        <f t="shared" ref="Z1233:Z1246" si="953">IF(V1233="yes",Y1233/Y$1247,0)</f>
        <v>0.13825503355704699</v>
      </c>
      <c r="AA1233" s="46">
        <f t="shared" ref="AA1233:AA1246" si="954">(X1233*0.25+Z1233*0.75)</f>
        <v>0.12831298728402096</v>
      </c>
      <c r="AB1233" s="183">
        <f>ROUND(+AA1233*$AB$1232,2)</f>
        <v>12.83</v>
      </c>
      <c r="AC1233" s="36">
        <v>1222</v>
      </c>
      <c r="AD1233" s="47" t="e">
        <f>VLOOKUP(B1233,#REF!,3,FALSE)</f>
        <v>#REF!</v>
      </c>
      <c r="AE1233" s="2" t="e">
        <f t="shared" ref="AE1233:AE1247" si="955">EXACT(D1233,AD1233)</f>
        <v>#REF!</v>
      </c>
    </row>
    <row r="1234" spans="1:31" x14ac:dyDescent="0.2">
      <c r="A1234" s="25">
        <v>86</v>
      </c>
      <c r="B1234" s="38" t="s">
        <v>2130</v>
      </c>
      <c r="C1234" s="72" t="s">
        <v>2131</v>
      </c>
      <c r="D1234" s="28">
        <v>3130</v>
      </c>
      <c r="E1234" s="69">
        <v>37803</v>
      </c>
      <c r="F1234" s="42">
        <v>32318055</v>
      </c>
      <c r="G1234" s="77">
        <v>13.23601</v>
      </c>
      <c r="H1234" s="42">
        <v>390481</v>
      </c>
      <c r="I1234" s="77">
        <v>3.0037500000000001</v>
      </c>
      <c r="J1234" s="41">
        <f t="shared" si="946"/>
        <v>428935</v>
      </c>
      <c r="K1234" s="42">
        <v>32958330</v>
      </c>
      <c r="L1234" s="77">
        <v>13.20635</v>
      </c>
      <c r="M1234" s="42">
        <v>415845</v>
      </c>
      <c r="N1234" s="77">
        <v>3.00352</v>
      </c>
      <c r="O1234" s="41">
        <f t="shared" si="947"/>
        <v>436508</v>
      </c>
      <c r="P1234" s="42">
        <v>34840810</v>
      </c>
      <c r="Q1234" s="77">
        <v>12.95781</v>
      </c>
      <c r="R1234" s="42">
        <v>443027</v>
      </c>
      <c r="S1234" s="77">
        <v>3.0037500000000001</v>
      </c>
      <c r="T1234" s="41">
        <f t="shared" si="948"/>
        <v>452791</v>
      </c>
      <c r="U1234" s="42">
        <f t="shared" si="949"/>
        <v>1318234</v>
      </c>
      <c r="V1234" s="43" t="s">
        <v>37</v>
      </c>
      <c r="W1234" s="44">
        <f t="shared" si="950"/>
        <v>1318234</v>
      </c>
      <c r="X1234" s="45">
        <f t="shared" si="951"/>
        <v>9.3150511855290996E-2</v>
      </c>
      <c r="Y1234" s="44">
        <f t="shared" si="952"/>
        <v>3130</v>
      </c>
      <c r="Z1234" s="45">
        <f t="shared" si="953"/>
        <v>0.18266705573387804</v>
      </c>
      <c r="AA1234" s="46">
        <f t="shared" si="954"/>
        <v>0.16028791976423126</v>
      </c>
      <c r="AB1234" s="183">
        <f t="shared" ref="AB1234:AB1245" si="956">ROUND(+AA1234*$AB$1232,2)</f>
        <v>16.03</v>
      </c>
      <c r="AC1234" s="36">
        <v>1223</v>
      </c>
      <c r="AD1234" s="47" t="e">
        <f>VLOOKUP(B1234,#REF!,3,FALSE)</f>
        <v>#REF!</v>
      </c>
      <c r="AE1234" s="2" t="e">
        <f t="shared" si="955"/>
        <v>#REF!</v>
      </c>
    </row>
    <row r="1235" spans="1:31" x14ac:dyDescent="0.2">
      <c r="A1235" s="25">
        <v>86</v>
      </c>
      <c r="B1235" s="38" t="s">
        <v>2132</v>
      </c>
      <c r="C1235" s="72" t="s">
        <v>2133</v>
      </c>
      <c r="D1235" s="28">
        <v>1281</v>
      </c>
      <c r="E1235" s="69">
        <v>37803</v>
      </c>
      <c r="F1235" s="42">
        <v>19761247</v>
      </c>
      <c r="G1235" s="77">
        <v>9.2485099999999996</v>
      </c>
      <c r="H1235" s="42">
        <v>433320</v>
      </c>
      <c r="I1235" s="77">
        <v>3.0037500000000001</v>
      </c>
      <c r="J1235" s="41">
        <f t="shared" si="946"/>
        <v>184064</v>
      </c>
      <c r="K1235" s="42">
        <v>19889832</v>
      </c>
      <c r="L1235" s="77">
        <v>9.8066999999999993</v>
      </c>
      <c r="M1235" s="42">
        <v>452961</v>
      </c>
      <c r="N1235" s="77">
        <v>3.0024700000000002</v>
      </c>
      <c r="O1235" s="41">
        <f t="shared" si="947"/>
        <v>196414</v>
      </c>
      <c r="P1235" s="42">
        <v>20827144</v>
      </c>
      <c r="Q1235" s="77">
        <v>10.113580000000001</v>
      </c>
      <c r="R1235" s="42">
        <v>471305</v>
      </c>
      <c r="S1235" s="77">
        <v>3.0037500000000001</v>
      </c>
      <c r="T1235" s="41">
        <f t="shared" si="948"/>
        <v>212053</v>
      </c>
      <c r="U1235" s="42">
        <f t="shared" si="949"/>
        <v>592531</v>
      </c>
      <c r="V1235" s="43" t="s">
        <v>37</v>
      </c>
      <c r="W1235" s="44">
        <f t="shared" si="950"/>
        <v>592531</v>
      </c>
      <c r="X1235" s="45">
        <f t="shared" si="951"/>
        <v>4.1870082200980575E-2</v>
      </c>
      <c r="Y1235" s="44">
        <f t="shared" si="952"/>
        <v>1281</v>
      </c>
      <c r="Z1235" s="45">
        <f t="shared" si="953"/>
        <v>7.4759264662970532E-2</v>
      </c>
      <c r="AA1235" s="46">
        <f t="shared" si="954"/>
        <v>6.6536969047473041E-2</v>
      </c>
      <c r="AB1235" s="183">
        <f t="shared" si="956"/>
        <v>6.65</v>
      </c>
      <c r="AC1235" s="36">
        <v>1224</v>
      </c>
      <c r="AD1235" s="47" t="e">
        <f>VLOOKUP(B1235,#REF!,3,FALSE)</f>
        <v>#REF!</v>
      </c>
      <c r="AE1235" s="2" t="e">
        <f t="shared" si="955"/>
        <v>#REF!</v>
      </c>
    </row>
    <row r="1236" spans="1:31" x14ac:dyDescent="0.2">
      <c r="A1236" s="25">
        <v>86</v>
      </c>
      <c r="B1236" s="38" t="s">
        <v>2134</v>
      </c>
      <c r="C1236" s="72" t="s">
        <v>2135</v>
      </c>
      <c r="D1236" s="28">
        <v>1583</v>
      </c>
      <c r="E1236" s="69">
        <v>37803</v>
      </c>
      <c r="F1236" s="42">
        <v>23406963</v>
      </c>
      <c r="G1236" s="77">
        <v>8.9141399999999997</v>
      </c>
      <c r="H1236" s="42">
        <v>187086</v>
      </c>
      <c r="I1236" s="77">
        <v>2.9986199999999998</v>
      </c>
      <c r="J1236" s="41">
        <f t="shared" si="946"/>
        <v>209214</v>
      </c>
      <c r="K1236" s="42">
        <v>23492204</v>
      </c>
      <c r="L1236" s="77">
        <v>9.3480000000000008</v>
      </c>
      <c r="M1236" s="42">
        <v>198914</v>
      </c>
      <c r="N1236" s="77">
        <v>2.9862199999999999</v>
      </c>
      <c r="O1236" s="41">
        <f t="shared" si="947"/>
        <v>220199</v>
      </c>
      <c r="P1236" s="42">
        <v>24654562</v>
      </c>
      <c r="Q1236" s="77">
        <v>8.7166099999999993</v>
      </c>
      <c r="R1236" s="42">
        <v>213250</v>
      </c>
      <c r="S1236" s="77">
        <v>3.0011700000000001</v>
      </c>
      <c r="T1236" s="41">
        <f t="shared" si="948"/>
        <v>215544</v>
      </c>
      <c r="U1236" s="42">
        <f t="shared" si="949"/>
        <v>644957</v>
      </c>
      <c r="V1236" s="43" t="s">
        <v>37</v>
      </c>
      <c r="W1236" s="44">
        <f t="shared" si="950"/>
        <v>644957</v>
      </c>
      <c r="X1236" s="45">
        <f t="shared" si="951"/>
        <v>4.5574666314670172E-2</v>
      </c>
      <c r="Y1236" s="44">
        <f t="shared" si="952"/>
        <v>1583</v>
      </c>
      <c r="Z1236" s="45">
        <f t="shared" si="953"/>
        <v>9.2384009337613079E-2</v>
      </c>
      <c r="AA1236" s="46">
        <f t="shared" si="954"/>
        <v>8.0681673581877347E-2</v>
      </c>
      <c r="AB1236" s="183">
        <f t="shared" si="956"/>
        <v>8.07</v>
      </c>
      <c r="AC1236" s="36">
        <v>1225</v>
      </c>
      <c r="AD1236" s="47" t="e">
        <f>VLOOKUP(B1236,#REF!,3,FALSE)</f>
        <v>#REF!</v>
      </c>
      <c r="AE1236" s="2" t="e">
        <f t="shared" si="955"/>
        <v>#REF!</v>
      </c>
    </row>
    <row r="1237" spans="1:31" x14ac:dyDescent="0.2">
      <c r="A1237" s="25">
        <v>86</v>
      </c>
      <c r="B1237" s="38" t="s">
        <v>2136</v>
      </c>
      <c r="C1237" s="72" t="s">
        <v>2137</v>
      </c>
      <c r="D1237" s="49">
        <v>481</v>
      </c>
      <c r="E1237" s="69">
        <v>37803</v>
      </c>
      <c r="F1237" s="42">
        <v>6470079</v>
      </c>
      <c r="G1237" s="77">
        <v>8.9393999999999991</v>
      </c>
      <c r="H1237" s="42">
        <v>291779</v>
      </c>
      <c r="I1237" s="77">
        <v>3.0037500000000001</v>
      </c>
      <c r="J1237" s="41">
        <f t="shared" si="946"/>
        <v>58715</v>
      </c>
      <c r="K1237" s="42">
        <v>6714439</v>
      </c>
      <c r="L1237" s="77">
        <v>8.1</v>
      </c>
      <c r="M1237" s="42">
        <v>311786</v>
      </c>
      <c r="N1237" s="77">
        <v>3.0037500000000001</v>
      </c>
      <c r="O1237" s="41">
        <f t="shared" si="947"/>
        <v>55323</v>
      </c>
      <c r="P1237" s="42">
        <v>7100683</v>
      </c>
      <c r="Q1237" s="77">
        <v>7.0503099999999996</v>
      </c>
      <c r="R1237" s="42">
        <v>326875</v>
      </c>
      <c r="S1237" s="77">
        <v>3.0037500000000001</v>
      </c>
      <c r="T1237" s="41">
        <f t="shared" si="948"/>
        <v>51044</v>
      </c>
      <c r="U1237" s="42">
        <f t="shared" si="949"/>
        <v>165082</v>
      </c>
      <c r="V1237" s="43" t="s">
        <v>37</v>
      </c>
      <c r="W1237" s="44">
        <f t="shared" si="950"/>
        <v>165082</v>
      </c>
      <c r="X1237" s="45">
        <f t="shared" si="951"/>
        <v>1.1665207237937384E-2</v>
      </c>
      <c r="Y1237" s="44">
        <f t="shared" si="952"/>
        <v>481</v>
      </c>
      <c r="Z1237" s="45">
        <f t="shared" si="953"/>
        <v>2.8071199299679019E-2</v>
      </c>
      <c r="AA1237" s="46">
        <f t="shared" si="954"/>
        <v>2.3969701284243611E-2</v>
      </c>
      <c r="AB1237" s="183">
        <f t="shared" si="956"/>
        <v>2.4</v>
      </c>
      <c r="AC1237" s="36">
        <v>1226</v>
      </c>
      <c r="AD1237" s="47" t="e">
        <f>VLOOKUP(B1237,#REF!,3,FALSE)</f>
        <v>#REF!</v>
      </c>
      <c r="AE1237" s="2" t="e">
        <f t="shared" si="955"/>
        <v>#REF!</v>
      </c>
    </row>
    <row r="1238" spans="1:31" x14ac:dyDescent="0.2">
      <c r="A1238" s="25">
        <v>86</v>
      </c>
      <c r="B1238" s="38" t="s">
        <v>2138</v>
      </c>
      <c r="C1238" s="72" t="s">
        <v>2139</v>
      </c>
      <c r="D1238" s="28">
        <v>799</v>
      </c>
      <c r="E1238" s="69">
        <v>37803</v>
      </c>
      <c r="F1238" s="42">
        <v>11794963</v>
      </c>
      <c r="G1238" s="77">
        <v>11.30491</v>
      </c>
      <c r="H1238" s="42">
        <v>69313</v>
      </c>
      <c r="I1238" s="77">
        <v>3.00088</v>
      </c>
      <c r="J1238" s="41">
        <f t="shared" si="946"/>
        <v>133549</v>
      </c>
      <c r="K1238" s="42">
        <v>11985401</v>
      </c>
      <c r="L1238" s="77">
        <v>11.07939</v>
      </c>
      <c r="M1238" s="42">
        <v>72739</v>
      </c>
      <c r="N1238" s="77">
        <v>2.85954</v>
      </c>
      <c r="O1238" s="41">
        <f t="shared" si="947"/>
        <v>132999</v>
      </c>
      <c r="P1238" s="42">
        <v>12573384</v>
      </c>
      <c r="Q1238" s="77">
        <v>11.00977</v>
      </c>
      <c r="R1238" s="42">
        <v>75685</v>
      </c>
      <c r="S1238" s="77">
        <v>2.7746599999999999</v>
      </c>
      <c r="T1238" s="41">
        <f t="shared" si="948"/>
        <v>138640</v>
      </c>
      <c r="U1238" s="42">
        <f t="shared" si="949"/>
        <v>405188</v>
      </c>
      <c r="V1238" s="43" t="s">
        <v>37</v>
      </c>
      <c r="W1238" s="44">
        <f t="shared" si="950"/>
        <v>405188</v>
      </c>
      <c r="X1238" s="45">
        <f t="shared" si="951"/>
        <v>2.8631843510045749E-2</v>
      </c>
      <c r="Y1238" s="44">
        <f t="shared" si="952"/>
        <v>799</v>
      </c>
      <c r="Z1238" s="45">
        <f t="shared" si="953"/>
        <v>4.6629705281587393E-2</v>
      </c>
      <c r="AA1238" s="46">
        <f t="shared" si="954"/>
        <v>4.2130239838701983E-2</v>
      </c>
      <c r="AB1238" s="183">
        <f t="shared" si="956"/>
        <v>4.21</v>
      </c>
      <c r="AC1238" s="36">
        <v>1227</v>
      </c>
      <c r="AD1238" s="47" t="e">
        <f>VLOOKUP(B1238,#REF!,3,FALSE)</f>
        <v>#REF!</v>
      </c>
      <c r="AE1238" s="2" t="e">
        <f t="shared" si="955"/>
        <v>#REF!</v>
      </c>
    </row>
    <row r="1239" spans="1:31" x14ac:dyDescent="0.2">
      <c r="A1239" s="25">
        <v>86</v>
      </c>
      <c r="B1239" s="38" t="s">
        <v>2140</v>
      </c>
      <c r="C1239" s="72" t="s">
        <v>2141</v>
      </c>
      <c r="D1239" s="49">
        <v>229</v>
      </c>
      <c r="E1239" s="69">
        <v>37803</v>
      </c>
      <c r="F1239" s="42">
        <v>3267474</v>
      </c>
      <c r="G1239" s="77">
        <v>10.435449999999999</v>
      </c>
      <c r="H1239" s="42">
        <v>227026</v>
      </c>
      <c r="I1239" s="77">
        <v>3.0037500000000001</v>
      </c>
      <c r="J1239" s="41">
        <f t="shared" si="946"/>
        <v>34779</v>
      </c>
      <c r="K1239" s="42">
        <v>3914768</v>
      </c>
      <c r="L1239" s="77">
        <v>10.136649999999999</v>
      </c>
      <c r="M1239" s="42">
        <v>238888</v>
      </c>
      <c r="N1239" s="77">
        <v>3.0037500000000001</v>
      </c>
      <c r="O1239" s="41">
        <f t="shared" si="947"/>
        <v>40400</v>
      </c>
      <c r="P1239" s="42">
        <v>4141572</v>
      </c>
      <c r="Q1239" s="77">
        <v>9.9951799999999995</v>
      </c>
      <c r="R1239" s="42">
        <v>262208</v>
      </c>
      <c r="S1239" s="77">
        <v>3.00143</v>
      </c>
      <c r="T1239" s="41">
        <f t="shared" si="948"/>
        <v>42183</v>
      </c>
      <c r="U1239" s="42">
        <f t="shared" si="949"/>
        <v>117362</v>
      </c>
      <c r="V1239" s="43" t="s">
        <v>37</v>
      </c>
      <c r="W1239" s="44">
        <f t="shared" si="950"/>
        <v>117362</v>
      </c>
      <c r="X1239" s="45">
        <f t="shared" si="951"/>
        <v>8.2931637117239134E-3</v>
      </c>
      <c r="Y1239" s="44">
        <f t="shared" si="952"/>
        <v>229</v>
      </c>
      <c r="Z1239" s="45">
        <f t="shared" si="953"/>
        <v>1.3364458710242194E-2</v>
      </c>
      <c r="AA1239" s="46">
        <f t="shared" si="954"/>
        <v>1.2096634960612624E-2</v>
      </c>
      <c r="AB1239" s="183">
        <f t="shared" si="956"/>
        <v>1.21</v>
      </c>
      <c r="AC1239" s="36">
        <v>1228</v>
      </c>
      <c r="AD1239" s="47" t="e">
        <f>VLOOKUP(B1239,#REF!,3,FALSE)</f>
        <v>#REF!</v>
      </c>
      <c r="AE1239" s="2" t="e">
        <f t="shared" si="955"/>
        <v>#REF!</v>
      </c>
    </row>
    <row r="1240" spans="1:31" x14ac:dyDescent="0.2">
      <c r="A1240" s="25">
        <v>86</v>
      </c>
      <c r="B1240" s="38" t="s">
        <v>2142</v>
      </c>
      <c r="C1240" s="72" t="s">
        <v>2143</v>
      </c>
      <c r="D1240" s="28">
        <v>213</v>
      </c>
      <c r="E1240" s="69">
        <v>37803</v>
      </c>
      <c r="F1240" s="42">
        <v>2957127</v>
      </c>
      <c r="G1240" s="77">
        <v>8.0581600000000009</v>
      </c>
      <c r="H1240" s="42">
        <v>323693</v>
      </c>
      <c r="I1240" s="77">
        <v>0</v>
      </c>
      <c r="J1240" s="41">
        <f t="shared" si="946"/>
        <v>23829</v>
      </c>
      <c r="K1240" s="42">
        <v>3004342</v>
      </c>
      <c r="L1240" s="77">
        <v>7.9315199999999999</v>
      </c>
      <c r="M1240" s="42">
        <v>336538</v>
      </c>
      <c r="N1240" s="77">
        <v>0</v>
      </c>
      <c r="O1240" s="41">
        <f t="shared" si="947"/>
        <v>23829</v>
      </c>
      <c r="P1240" s="42">
        <v>3064007</v>
      </c>
      <c r="Q1240" s="77">
        <v>7.9402600000000003</v>
      </c>
      <c r="R1240" s="42">
        <v>357761</v>
      </c>
      <c r="S1240" s="77">
        <v>0</v>
      </c>
      <c r="T1240" s="41">
        <f t="shared" si="948"/>
        <v>24329</v>
      </c>
      <c r="U1240" s="42">
        <f t="shared" si="949"/>
        <v>71987</v>
      </c>
      <c r="V1240" s="43" t="s">
        <v>37</v>
      </c>
      <c r="W1240" s="44">
        <f t="shared" si="950"/>
        <v>71987</v>
      </c>
      <c r="X1240" s="45">
        <f t="shared" si="951"/>
        <v>5.0868251743824188E-3</v>
      </c>
      <c r="Y1240" s="44">
        <f t="shared" si="952"/>
        <v>213</v>
      </c>
      <c r="Z1240" s="45">
        <f t="shared" si="953"/>
        <v>1.2430697402976363E-2</v>
      </c>
      <c r="AA1240" s="46">
        <f t="shared" si="954"/>
        <v>1.0594729345827877E-2</v>
      </c>
      <c r="AB1240" s="183">
        <f t="shared" si="956"/>
        <v>1.06</v>
      </c>
      <c r="AC1240" s="36">
        <v>1229</v>
      </c>
      <c r="AD1240" s="47" t="e">
        <f>VLOOKUP(B1240,#REF!,3,FALSE)</f>
        <v>#REF!</v>
      </c>
      <c r="AE1240" s="2" t="e">
        <f t="shared" si="955"/>
        <v>#REF!</v>
      </c>
    </row>
    <row r="1241" spans="1:31" x14ac:dyDescent="0.2">
      <c r="A1241" s="25">
        <v>86</v>
      </c>
      <c r="B1241" s="38" t="s">
        <v>2144</v>
      </c>
      <c r="C1241" s="72" t="s">
        <v>2145</v>
      </c>
      <c r="D1241" s="28">
        <v>184</v>
      </c>
      <c r="E1241" s="69">
        <v>37803</v>
      </c>
      <c r="F1241" s="42">
        <v>1492073</v>
      </c>
      <c r="G1241" s="77">
        <v>8.7956800000000008</v>
      </c>
      <c r="H1241" s="42">
        <v>254370</v>
      </c>
      <c r="I1241" s="77">
        <v>3.0034999999999998</v>
      </c>
      <c r="J1241" s="41">
        <f t="shared" si="946"/>
        <v>13888</v>
      </c>
      <c r="K1241" s="42">
        <v>1503445</v>
      </c>
      <c r="L1241" s="77">
        <v>9.4336099999999998</v>
      </c>
      <c r="M1241" s="42">
        <v>265452</v>
      </c>
      <c r="N1241" s="77">
        <v>3.0024299999999999</v>
      </c>
      <c r="O1241" s="41">
        <f t="shared" si="947"/>
        <v>14980</v>
      </c>
      <c r="P1241" s="42">
        <v>1538758</v>
      </c>
      <c r="Q1241" s="77">
        <v>8.1</v>
      </c>
      <c r="R1241" s="42">
        <v>286175</v>
      </c>
      <c r="S1241" s="77">
        <v>3.0037500000000001</v>
      </c>
      <c r="T1241" s="41">
        <f t="shared" si="948"/>
        <v>13324</v>
      </c>
      <c r="U1241" s="42">
        <f t="shared" si="949"/>
        <v>42192</v>
      </c>
      <c r="V1241" s="43" t="s">
        <v>37</v>
      </c>
      <c r="W1241" s="44">
        <f t="shared" si="950"/>
        <v>42192</v>
      </c>
      <c r="X1241" s="45">
        <f t="shared" si="951"/>
        <v>2.9814178637468294E-3</v>
      </c>
      <c r="Y1241" s="44">
        <f t="shared" si="952"/>
        <v>184</v>
      </c>
      <c r="Z1241" s="45">
        <f t="shared" si="953"/>
        <v>1.0738255033557046E-2</v>
      </c>
      <c r="AA1241" s="46">
        <f t="shared" si="954"/>
        <v>8.7990457411044921E-3</v>
      </c>
      <c r="AB1241" s="183">
        <f t="shared" si="956"/>
        <v>0.88</v>
      </c>
      <c r="AC1241" s="36">
        <v>1230</v>
      </c>
      <c r="AD1241" s="47" t="e">
        <f>VLOOKUP(B1241,#REF!,3,FALSE)</f>
        <v>#REF!</v>
      </c>
      <c r="AE1241" s="2" t="e">
        <f t="shared" si="955"/>
        <v>#REF!</v>
      </c>
    </row>
    <row r="1242" spans="1:31" x14ac:dyDescent="0.2">
      <c r="A1242" s="25">
        <v>86</v>
      </c>
      <c r="B1242" s="38" t="s">
        <v>2146</v>
      </c>
      <c r="C1242" s="72" t="s">
        <v>2147</v>
      </c>
      <c r="D1242" s="28">
        <v>121</v>
      </c>
      <c r="E1242" s="69">
        <v>37803</v>
      </c>
      <c r="F1242" s="42">
        <v>3474887</v>
      </c>
      <c r="G1242" s="77">
        <v>6.2390499999999998</v>
      </c>
      <c r="H1242" s="42">
        <v>331201</v>
      </c>
      <c r="I1242" s="77">
        <v>3.0011999999999999</v>
      </c>
      <c r="J1242" s="41">
        <f t="shared" si="946"/>
        <v>22674</v>
      </c>
      <c r="K1242" s="42">
        <v>3484444</v>
      </c>
      <c r="L1242" s="77">
        <v>5.9289199999999997</v>
      </c>
      <c r="M1242" s="42">
        <v>345957</v>
      </c>
      <c r="N1242" s="77">
        <v>3.0037500000000001</v>
      </c>
      <c r="O1242" s="41">
        <f t="shared" si="947"/>
        <v>21698</v>
      </c>
      <c r="P1242" s="42">
        <v>3684944</v>
      </c>
      <c r="Q1242" s="77">
        <v>4.0537900000000002</v>
      </c>
      <c r="R1242" s="42">
        <v>367195</v>
      </c>
      <c r="S1242" s="77">
        <v>3.0011299999999999</v>
      </c>
      <c r="T1242" s="41">
        <f t="shared" si="948"/>
        <v>16040</v>
      </c>
      <c r="U1242" s="42">
        <f t="shared" si="949"/>
        <v>60412</v>
      </c>
      <c r="V1242" s="43" t="s">
        <v>37</v>
      </c>
      <c r="W1242" s="44">
        <f t="shared" si="950"/>
        <v>60412</v>
      </c>
      <c r="X1242" s="45">
        <f t="shared" si="951"/>
        <v>4.2688996962616955E-3</v>
      </c>
      <c r="Y1242" s="44">
        <f t="shared" si="952"/>
        <v>121</v>
      </c>
      <c r="Z1242" s="45">
        <f t="shared" si="953"/>
        <v>7.061569886197841E-3</v>
      </c>
      <c r="AA1242" s="46">
        <f t="shared" si="954"/>
        <v>6.3634023387138042E-3</v>
      </c>
      <c r="AB1242" s="183">
        <f t="shared" si="956"/>
        <v>0.64</v>
      </c>
      <c r="AC1242" s="36">
        <v>1231</v>
      </c>
      <c r="AD1242" s="47" t="e">
        <f>VLOOKUP(B1242,#REF!,3,FALSE)</f>
        <v>#REF!</v>
      </c>
      <c r="AE1242" s="2" t="e">
        <f t="shared" si="955"/>
        <v>#REF!</v>
      </c>
    </row>
    <row r="1243" spans="1:31" x14ac:dyDescent="0.2">
      <c r="A1243" s="25">
        <v>86</v>
      </c>
      <c r="B1243" s="38" t="s">
        <v>2148</v>
      </c>
      <c r="C1243" s="72" t="s">
        <v>2149</v>
      </c>
      <c r="D1243" s="28">
        <v>203</v>
      </c>
      <c r="E1243" s="69">
        <v>37803</v>
      </c>
      <c r="F1243" s="42">
        <v>1590572</v>
      </c>
      <c r="G1243" s="77">
        <v>7.6177900000000003</v>
      </c>
      <c r="H1243" s="42">
        <v>145032</v>
      </c>
      <c r="I1243" s="77">
        <v>1.99956</v>
      </c>
      <c r="J1243" s="41">
        <f t="shared" si="946"/>
        <v>12407</v>
      </c>
      <c r="K1243" s="42">
        <v>1616137</v>
      </c>
      <c r="L1243" s="77">
        <v>8.7157800000000005</v>
      </c>
      <c r="M1243" s="42">
        <v>132040</v>
      </c>
      <c r="N1243" s="77">
        <v>2.9990899999999998</v>
      </c>
      <c r="O1243" s="41">
        <f t="shared" si="947"/>
        <v>14482</v>
      </c>
      <c r="P1243" s="42">
        <v>1701160</v>
      </c>
      <c r="Q1243" s="77">
        <v>9.6294799999999992</v>
      </c>
      <c r="R1243" s="42">
        <v>140943</v>
      </c>
      <c r="S1243" s="77">
        <v>3.0012099999999999</v>
      </c>
      <c r="T1243" s="41">
        <f t="shared" si="948"/>
        <v>16804</v>
      </c>
      <c r="U1243" s="42">
        <f t="shared" si="949"/>
        <v>43693</v>
      </c>
      <c r="V1243" s="43" t="s">
        <v>37</v>
      </c>
      <c r="W1243" s="44">
        <f t="shared" si="950"/>
        <v>43693</v>
      </c>
      <c r="X1243" s="45">
        <f t="shared" si="951"/>
        <v>3.0874831892465449E-3</v>
      </c>
      <c r="Y1243" s="44">
        <f t="shared" si="952"/>
        <v>203</v>
      </c>
      <c r="Z1243" s="45">
        <f t="shared" si="953"/>
        <v>1.184709658593522E-2</v>
      </c>
      <c r="AA1243" s="46">
        <f t="shared" si="954"/>
        <v>9.6571932367630516E-3</v>
      </c>
      <c r="AB1243" s="183">
        <f t="shared" si="956"/>
        <v>0.97</v>
      </c>
      <c r="AC1243" s="36">
        <v>1232</v>
      </c>
      <c r="AD1243" s="47" t="e">
        <f>VLOOKUP(B1243,#REF!,3,FALSE)</f>
        <v>#REF!</v>
      </c>
      <c r="AE1243" s="2" t="e">
        <f t="shared" si="955"/>
        <v>#REF!</v>
      </c>
    </row>
    <row r="1244" spans="1:31" x14ac:dyDescent="0.2">
      <c r="A1244" s="25">
        <v>86</v>
      </c>
      <c r="B1244" s="38" t="s">
        <v>2150</v>
      </c>
      <c r="C1244" s="72" t="s">
        <v>2151</v>
      </c>
      <c r="D1244" s="28">
        <v>54</v>
      </c>
      <c r="E1244" s="69">
        <v>37803</v>
      </c>
      <c r="F1244" s="42">
        <v>322321</v>
      </c>
      <c r="G1244" s="77">
        <v>11.24912</v>
      </c>
      <c r="H1244" s="42">
        <v>286721</v>
      </c>
      <c r="I1244" s="77">
        <v>3.0037500000000001</v>
      </c>
      <c r="J1244" s="41">
        <f t="shared" si="946"/>
        <v>4487</v>
      </c>
      <c r="K1244" s="42">
        <v>329647</v>
      </c>
      <c r="L1244" s="77">
        <v>11.688700000000001</v>
      </c>
      <c r="M1244" s="42">
        <v>303307</v>
      </c>
      <c r="N1244" s="77">
        <v>3.0037500000000001</v>
      </c>
      <c r="O1244" s="41">
        <f t="shared" si="947"/>
        <v>4764</v>
      </c>
      <c r="P1244" s="42">
        <v>347561</v>
      </c>
      <c r="Q1244" s="77">
        <v>11.50614</v>
      </c>
      <c r="R1244" s="42">
        <v>329271</v>
      </c>
      <c r="S1244" s="77">
        <v>3.0036</v>
      </c>
      <c r="T1244" s="41">
        <f t="shared" si="948"/>
        <v>4988</v>
      </c>
      <c r="U1244" s="42">
        <f t="shared" si="949"/>
        <v>14239</v>
      </c>
      <c r="V1244" s="43" t="s">
        <v>37</v>
      </c>
      <c r="W1244" s="44">
        <f t="shared" si="950"/>
        <v>14239</v>
      </c>
      <c r="X1244" s="45">
        <f t="shared" si="951"/>
        <v>1.006171998527946E-3</v>
      </c>
      <c r="Y1244" s="44">
        <f t="shared" si="952"/>
        <v>54</v>
      </c>
      <c r="Z1244" s="45">
        <f t="shared" si="953"/>
        <v>3.151444412022177E-3</v>
      </c>
      <c r="AA1244" s="46">
        <f t="shared" si="954"/>
        <v>2.6151263086486194E-3</v>
      </c>
      <c r="AB1244" s="183">
        <f t="shared" si="956"/>
        <v>0.26</v>
      </c>
      <c r="AC1244" s="36">
        <v>1233</v>
      </c>
      <c r="AD1244" s="47" t="e">
        <f>VLOOKUP(B1244,#REF!,3,FALSE)</f>
        <v>#REF!</v>
      </c>
      <c r="AE1244" s="2" t="e">
        <f t="shared" si="955"/>
        <v>#REF!</v>
      </c>
    </row>
    <row r="1245" spans="1:31" x14ac:dyDescent="0.2">
      <c r="A1245" s="25">
        <v>86</v>
      </c>
      <c r="B1245" s="38" t="s">
        <v>2152</v>
      </c>
      <c r="C1245" s="73" t="s">
        <v>1600</v>
      </c>
      <c r="D1245" s="28">
        <v>0</v>
      </c>
      <c r="E1245" s="69"/>
      <c r="F1245" s="42">
        <v>0</v>
      </c>
      <c r="G1245" s="77">
        <v>0</v>
      </c>
      <c r="H1245" s="42">
        <v>0</v>
      </c>
      <c r="I1245" s="77">
        <v>0</v>
      </c>
      <c r="J1245" s="41">
        <f t="shared" si="946"/>
        <v>0</v>
      </c>
      <c r="K1245" s="42">
        <v>0</v>
      </c>
      <c r="L1245" s="77">
        <v>0</v>
      </c>
      <c r="M1245" s="42">
        <v>0</v>
      </c>
      <c r="N1245" s="77">
        <v>0</v>
      </c>
      <c r="O1245" s="41">
        <f t="shared" si="947"/>
        <v>0</v>
      </c>
      <c r="P1245" s="42">
        <v>0</v>
      </c>
      <c r="Q1245" s="77">
        <v>0</v>
      </c>
      <c r="R1245" s="42">
        <v>0</v>
      </c>
      <c r="S1245" s="77">
        <v>0</v>
      </c>
      <c r="T1245" s="41">
        <f t="shared" si="948"/>
        <v>0</v>
      </c>
      <c r="U1245" s="42">
        <f t="shared" si="949"/>
        <v>0</v>
      </c>
      <c r="V1245" s="43" t="s">
        <v>154</v>
      </c>
      <c r="W1245" s="44" t="str">
        <f t="shared" si="950"/>
        <v/>
      </c>
      <c r="X1245" s="45">
        <f t="shared" si="951"/>
        <v>0</v>
      </c>
      <c r="Y1245" s="44" t="str">
        <f t="shared" si="952"/>
        <v/>
      </c>
      <c r="Z1245" s="45">
        <f t="shared" si="953"/>
        <v>0</v>
      </c>
      <c r="AA1245" s="46">
        <f t="shared" si="954"/>
        <v>0</v>
      </c>
      <c r="AB1245" s="183">
        <f t="shared" si="956"/>
        <v>0</v>
      </c>
      <c r="AC1245" s="36">
        <v>1234</v>
      </c>
      <c r="AD1245" s="47" t="e">
        <f>VLOOKUP(B1245,#REF!,3,FALSE)</f>
        <v>#REF!</v>
      </c>
      <c r="AE1245" s="2" t="e">
        <f t="shared" si="955"/>
        <v>#REF!</v>
      </c>
    </row>
    <row r="1246" spans="1:31" x14ac:dyDescent="0.2">
      <c r="A1246" s="25">
        <v>86</v>
      </c>
      <c r="B1246" s="38" t="s">
        <v>2153</v>
      </c>
      <c r="C1246" s="39" t="s">
        <v>51</v>
      </c>
      <c r="D1246" s="28">
        <v>6488</v>
      </c>
      <c r="E1246" s="69">
        <v>37803</v>
      </c>
      <c r="F1246" s="30"/>
      <c r="G1246" s="77"/>
      <c r="H1246" s="42"/>
      <c r="I1246" s="77"/>
      <c r="J1246" s="42">
        <v>3220382</v>
      </c>
      <c r="K1246" s="42"/>
      <c r="L1246" s="77"/>
      <c r="M1246" s="42"/>
      <c r="N1246" s="77"/>
      <c r="O1246" s="42">
        <v>3033043</v>
      </c>
      <c r="P1246" s="42"/>
      <c r="Q1246" s="77"/>
      <c r="R1246" s="42"/>
      <c r="S1246" s="77"/>
      <c r="T1246" s="42">
        <v>3028602</v>
      </c>
      <c r="U1246" s="42">
        <f t="shared" si="949"/>
        <v>9282027</v>
      </c>
      <c r="V1246" s="43" t="s">
        <v>37</v>
      </c>
      <c r="W1246" s="44">
        <f t="shared" si="950"/>
        <v>9282027</v>
      </c>
      <c r="X1246" s="45">
        <f t="shared" si="951"/>
        <v>0.6558968787822429</v>
      </c>
      <c r="Y1246" s="44">
        <f t="shared" si="952"/>
        <v>6488</v>
      </c>
      <c r="Z1246" s="45">
        <f t="shared" si="953"/>
        <v>0.37864021009629412</v>
      </c>
      <c r="AA1246" s="46">
        <f t="shared" si="954"/>
        <v>0.44795437726778131</v>
      </c>
      <c r="AB1246" s="183">
        <f>ROUND(+AA1246*$AB$1232,2)</f>
        <v>44.8</v>
      </c>
      <c r="AC1246" s="36">
        <v>1235</v>
      </c>
      <c r="AD1246" s="47" t="e">
        <f>VLOOKUP(B1246,#REF!,3,FALSE)</f>
        <v>#REF!</v>
      </c>
      <c r="AE1246" s="2" t="e">
        <f t="shared" si="955"/>
        <v>#REF!</v>
      </c>
    </row>
    <row r="1247" spans="1:31" x14ac:dyDescent="0.2">
      <c r="A1247" s="25">
        <v>86</v>
      </c>
      <c r="B1247" s="51" t="s">
        <v>2154</v>
      </c>
      <c r="C1247" s="95" t="s">
        <v>2155</v>
      </c>
      <c r="D1247" s="71">
        <f>SUBTOTAL(9,D1233:D1246)</f>
        <v>17135</v>
      </c>
      <c r="E1247" s="69"/>
      <c r="F1247" s="55"/>
      <c r="G1247" s="56"/>
      <c r="H1247" s="55"/>
      <c r="I1247" s="56"/>
      <c r="J1247" s="57">
        <f>SUBTOTAL(9,J1233:J1246)</f>
        <v>4802098</v>
      </c>
      <c r="K1247" s="58"/>
      <c r="L1247" s="59"/>
      <c r="M1247" s="58"/>
      <c r="N1247" s="59"/>
      <c r="O1247" s="57">
        <f>SUBTOTAL(9,O1233:O1246)</f>
        <v>4655004</v>
      </c>
      <c r="P1247" s="57"/>
      <c r="Q1247" s="60"/>
      <c r="R1247" s="57"/>
      <c r="S1247" s="60"/>
      <c r="T1247" s="57">
        <f>SUBTOTAL(9,T1233:T1246)</f>
        <v>4694554</v>
      </c>
      <c r="U1247" s="57">
        <f>SUBTOTAL(9,U1233:U1246)</f>
        <v>14151656</v>
      </c>
      <c r="V1247" s="43"/>
      <c r="W1247" s="61">
        <f t="shared" ref="W1247:AB1247" si="957">SUBTOTAL(9,W1233:W1246)</f>
        <v>14151656</v>
      </c>
      <c r="X1247" s="62">
        <f t="shared" si="957"/>
        <v>1</v>
      </c>
      <c r="Y1247" s="61">
        <f t="shared" si="957"/>
        <v>17135</v>
      </c>
      <c r="Z1247" s="62">
        <f t="shared" si="957"/>
        <v>1</v>
      </c>
      <c r="AA1247" s="63">
        <f t="shared" si="957"/>
        <v>0.99999999999999989</v>
      </c>
      <c r="AB1247" s="64">
        <f t="shared" si="957"/>
        <v>100.00999999999999</v>
      </c>
      <c r="AC1247" s="36">
        <v>1236</v>
      </c>
      <c r="AD1247" s="47" t="e">
        <f>VLOOKUP(B1247,#REF!,3,FALSE)</f>
        <v>#REF!</v>
      </c>
      <c r="AE1247" s="2" t="e">
        <f t="shared" si="955"/>
        <v>#REF!</v>
      </c>
    </row>
    <row r="1248" spans="1:31" ht="13.5" thickBot="1" x14ac:dyDescent="0.25">
      <c r="A1248" s="25">
        <v>86</v>
      </c>
      <c r="B1248" s="51"/>
      <c r="C1248" s="95"/>
      <c r="D1248" s="53" t="s">
        <v>54</v>
      </c>
      <c r="E1248" s="54">
        <f>COUNTIF(E1233:E1246,"&gt;0.0")</f>
        <v>13</v>
      </c>
      <c r="F1248" s="55"/>
      <c r="G1248" s="56"/>
      <c r="H1248" s="55"/>
      <c r="I1248" s="56"/>
      <c r="J1248" s="57"/>
      <c r="K1248" s="58"/>
      <c r="L1248" s="59"/>
      <c r="M1248" s="58"/>
      <c r="N1248" s="59"/>
      <c r="O1248" s="57"/>
      <c r="P1248" s="57"/>
      <c r="Q1248" s="60"/>
      <c r="R1248" s="57"/>
      <c r="S1248" s="60"/>
      <c r="T1248" s="57"/>
      <c r="U1248" s="42"/>
      <c r="V1248" s="43"/>
      <c r="W1248" s="44"/>
      <c r="X1248" s="45"/>
      <c r="Y1248" s="44"/>
      <c r="Z1248" s="45"/>
      <c r="AA1248" s="46"/>
      <c r="AB1248" s="183"/>
      <c r="AC1248" s="36">
        <v>1237</v>
      </c>
      <c r="AD1248" s="47"/>
    </row>
    <row r="1249" spans="1:31" ht="15.75" thickBot="1" x14ac:dyDescent="0.3">
      <c r="A1249" s="25">
        <v>87</v>
      </c>
      <c r="B1249" s="78" t="s">
        <v>2156</v>
      </c>
      <c r="C1249" s="72"/>
      <c r="D1249" s="28"/>
      <c r="E1249" s="69"/>
      <c r="F1249" s="42"/>
      <c r="G1249" s="92"/>
      <c r="H1249" s="42"/>
      <c r="I1249" s="77"/>
      <c r="J1249" s="42"/>
      <c r="K1249" s="42"/>
      <c r="L1249" s="77"/>
      <c r="M1249" s="42"/>
      <c r="N1249" s="77"/>
      <c r="O1249" s="42"/>
      <c r="P1249" s="42"/>
      <c r="Q1249" s="77"/>
      <c r="R1249" s="42"/>
      <c r="S1249" s="92"/>
      <c r="T1249" s="42"/>
      <c r="U1249" s="42"/>
      <c r="V1249" s="43"/>
      <c r="W1249" s="33"/>
      <c r="X1249" s="34"/>
      <c r="Y1249" s="33"/>
      <c r="Z1249" s="34"/>
      <c r="AA1249" s="35"/>
      <c r="AB1249" s="184">
        <v>100</v>
      </c>
      <c r="AC1249" s="36">
        <v>1238</v>
      </c>
      <c r="AD1249" s="47"/>
    </row>
    <row r="1250" spans="1:31" x14ac:dyDescent="0.2">
      <c r="A1250" s="25">
        <v>87</v>
      </c>
      <c r="B1250" s="38" t="s">
        <v>2157</v>
      </c>
      <c r="C1250" s="72" t="s">
        <v>2158</v>
      </c>
      <c r="D1250" s="28">
        <v>1508</v>
      </c>
      <c r="E1250" s="69">
        <v>37987</v>
      </c>
      <c r="F1250" s="41">
        <v>13063656</v>
      </c>
      <c r="G1250" s="90">
        <v>10.77322</v>
      </c>
      <c r="H1250" s="41">
        <v>234856</v>
      </c>
      <c r="I1250" s="90">
        <v>3.0037500000000001</v>
      </c>
      <c r="J1250" s="41">
        <f t="shared" ref="J1250:J1258" si="958">ROUND((+F1250*G1250+H1250*I1250)/1000,0)</f>
        <v>141443</v>
      </c>
      <c r="K1250" s="41">
        <v>14550723</v>
      </c>
      <c r="L1250" s="90">
        <v>14.59191</v>
      </c>
      <c r="M1250" s="41">
        <v>249314</v>
      </c>
      <c r="N1250" s="90">
        <v>3.0002300000000002</v>
      </c>
      <c r="O1250" s="41">
        <f t="shared" ref="O1250:O1258" si="959">ROUND((+K1250*L1250+M1250*N1250)/1000,0)</f>
        <v>213071</v>
      </c>
      <c r="P1250" s="41">
        <v>15364260</v>
      </c>
      <c r="Q1250" s="90">
        <v>13.471679999999999</v>
      </c>
      <c r="R1250" s="41">
        <v>259411</v>
      </c>
      <c r="S1250" s="90">
        <v>3.0029599999999999</v>
      </c>
      <c r="T1250" s="41">
        <f t="shared" ref="T1250:T1258" si="960">ROUND((+P1250*Q1250+R1250*S1250)/1000,0)</f>
        <v>207761</v>
      </c>
      <c r="U1250" s="42">
        <f t="shared" ref="U1250:U1259" si="961">ROUND(+T1250+O1250+J1250,0)</f>
        <v>562275</v>
      </c>
      <c r="V1250" s="43" t="s">
        <v>37</v>
      </c>
      <c r="W1250" s="44">
        <f t="shared" ref="W1250:W1259" si="962">IF(V1250="yes",U1250,"")</f>
        <v>562275</v>
      </c>
      <c r="X1250" s="45">
        <f t="shared" ref="X1250:X1259" si="963">IF(V1250="yes",W1250/W$1260,0)</f>
        <v>8.8949534121327625E-2</v>
      </c>
      <c r="Y1250" s="44">
        <f t="shared" ref="Y1250:Y1259" si="964">IF(V1250="yes",D1250,"")</f>
        <v>1508</v>
      </c>
      <c r="Z1250" s="45">
        <f t="shared" ref="Z1250:Z1259" si="965">IF(V1250="yes",Y1250/Y$1260,0)</f>
        <v>0.2560271646859083</v>
      </c>
      <c r="AA1250" s="46">
        <f t="shared" ref="AA1250:AA1259" si="966">(X1250*0.25+Z1250*0.75)</f>
        <v>0.21425775704476316</v>
      </c>
      <c r="AB1250" s="183">
        <f>ROUND(+AA1250*$AB$1249,3)</f>
        <v>21.425999999999998</v>
      </c>
      <c r="AC1250" s="36">
        <v>1239</v>
      </c>
      <c r="AD1250" s="47" t="e">
        <f>VLOOKUP(B1250,#REF!,3,FALSE)</f>
        <v>#REF!</v>
      </c>
      <c r="AE1250" s="2" t="e">
        <f t="shared" ref="AE1250:AE1260" si="967">EXACT(D1250,AD1250)</f>
        <v>#REF!</v>
      </c>
    </row>
    <row r="1251" spans="1:31" x14ac:dyDescent="0.2">
      <c r="A1251" s="25">
        <v>87</v>
      </c>
      <c r="B1251" s="38" t="s">
        <v>2159</v>
      </c>
      <c r="C1251" s="48" t="s">
        <v>65</v>
      </c>
      <c r="D1251" s="28">
        <v>1339</v>
      </c>
      <c r="E1251" s="69">
        <v>38718</v>
      </c>
      <c r="F1251" s="41">
        <v>12409781</v>
      </c>
      <c r="G1251" s="90">
        <v>13.71902</v>
      </c>
      <c r="H1251" s="41">
        <v>376772</v>
      </c>
      <c r="I1251" s="90">
        <v>3.0037500000000001</v>
      </c>
      <c r="J1251" s="41">
        <f t="shared" si="958"/>
        <v>171382</v>
      </c>
      <c r="K1251" s="41">
        <v>13603243</v>
      </c>
      <c r="L1251" s="90">
        <v>15.925700000000001</v>
      </c>
      <c r="M1251" s="41">
        <v>345616</v>
      </c>
      <c r="N1251" s="90">
        <v>3.0033300000000001</v>
      </c>
      <c r="O1251" s="41">
        <f t="shared" si="959"/>
        <v>217679</v>
      </c>
      <c r="P1251" s="41">
        <v>13799719</v>
      </c>
      <c r="Q1251" s="90">
        <v>15.99362</v>
      </c>
      <c r="R1251" s="41">
        <v>359612</v>
      </c>
      <c r="S1251" s="90">
        <v>3.0032299999999998</v>
      </c>
      <c r="T1251" s="41">
        <f t="shared" si="960"/>
        <v>221787</v>
      </c>
      <c r="U1251" s="42">
        <f t="shared" si="961"/>
        <v>610848</v>
      </c>
      <c r="V1251" s="43" t="s">
        <v>37</v>
      </c>
      <c r="W1251" s="44">
        <f t="shared" si="962"/>
        <v>610848</v>
      </c>
      <c r="X1251" s="45">
        <f t="shared" si="963"/>
        <v>9.6633577909287685E-2</v>
      </c>
      <c r="Y1251" s="44">
        <f t="shared" si="964"/>
        <v>1339</v>
      </c>
      <c r="Z1251" s="45">
        <f t="shared" si="965"/>
        <v>0.22733446519524619</v>
      </c>
      <c r="AA1251" s="46">
        <f t="shared" si="966"/>
        <v>0.19465924337375656</v>
      </c>
      <c r="AB1251" s="183">
        <f t="shared" ref="AB1251:AB1259" si="968">ROUND(+AA1251*$AB$1249,3)</f>
        <v>19.466000000000001</v>
      </c>
      <c r="AC1251" s="36">
        <v>1240</v>
      </c>
      <c r="AD1251" s="47" t="e">
        <f>VLOOKUP(B1251,#REF!,3,FALSE)</f>
        <v>#REF!</v>
      </c>
      <c r="AE1251" s="2" t="e">
        <f t="shared" si="967"/>
        <v>#REF!</v>
      </c>
    </row>
    <row r="1252" spans="1:31" x14ac:dyDescent="0.2">
      <c r="A1252" s="25">
        <v>87</v>
      </c>
      <c r="B1252" s="38" t="s">
        <v>2160</v>
      </c>
      <c r="C1252" s="89" t="s">
        <v>1955</v>
      </c>
      <c r="D1252" s="28">
        <v>272</v>
      </c>
      <c r="E1252" s="69">
        <v>37073</v>
      </c>
      <c r="F1252" s="41">
        <v>1829454</v>
      </c>
      <c r="G1252" s="90">
        <v>9.4801900000000003</v>
      </c>
      <c r="H1252" s="41">
        <v>102443</v>
      </c>
      <c r="I1252" s="90">
        <v>2.7136999999999998</v>
      </c>
      <c r="J1252" s="41">
        <f t="shared" si="958"/>
        <v>17622</v>
      </c>
      <c r="K1252" s="41">
        <v>2065068</v>
      </c>
      <c r="L1252" s="90">
        <v>19.093610000000002</v>
      </c>
      <c r="M1252" s="41">
        <v>98781</v>
      </c>
      <c r="N1252" s="90">
        <v>3.0037500000000001</v>
      </c>
      <c r="O1252" s="41">
        <f t="shared" si="959"/>
        <v>39726</v>
      </c>
      <c r="P1252" s="41">
        <v>2025218</v>
      </c>
      <c r="Q1252" s="90">
        <v>19.727810000000002</v>
      </c>
      <c r="R1252" s="41">
        <v>102781</v>
      </c>
      <c r="S1252" s="90">
        <v>3.0037500000000001</v>
      </c>
      <c r="T1252" s="41">
        <f t="shared" si="960"/>
        <v>40262</v>
      </c>
      <c r="U1252" s="42">
        <f t="shared" si="961"/>
        <v>97610</v>
      </c>
      <c r="V1252" s="43" t="s">
        <v>37</v>
      </c>
      <c r="W1252" s="44">
        <f t="shared" si="962"/>
        <v>97610</v>
      </c>
      <c r="X1252" s="45">
        <f t="shared" si="963"/>
        <v>1.5441490419426062E-2</v>
      </c>
      <c r="Y1252" s="44">
        <f t="shared" si="964"/>
        <v>272</v>
      </c>
      <c r="Z1252" s="45">
        <f t="shared" si="965"/>
        <v>4.6179966044142616E-2</v>
      </c>
      <c r="AA1252" s="46">
        <f t="shared" si="966"/>
        <v>3.8495347137963473E-2</v>
      </c>
      <c r="AB1252" s="183">
        <f t="shared" si="968"/>
        <v>3.85</v>
      </c>
      <c r="AC1252" s="36">
        <v>1241</v>
      </c>
      <c r="AD1252" s="47" t="e">
        <f>VLOOKUP(B1252,#REF!,3,FALSE)</f>
        <v>#REF!</v>
      </c>
      <c r="AE1252" s="2" t="e">
        <f t="shared" si="967"/>
        <v>#REF!</v>
      </c>
    </row>
    <row r="1253" spans="1:31" x14ac:dyDescent="0.2">
      <c r="A1253" s="25">
        <v>87</v>
      </c>
      <c r="B1253" s="38" t="s">
        <v>2161</v>
      </c>
      <c r="C1253" s="72" t="s">
        <v>2162</v>
      </c>
      <c r="D1253" s="28">
        <v>385</v>
      </c>
      <c r="E1253" s="69">
        <v>37073</v>
      </c>
      <c r="F1253" s="41">
        <v>2967756</v>
      </c>
      <c r="G1253" s="90">
        <v>8.1</v>
      </c>
      <c r="H1253" s="41">
        <v>16956</v>
      </c>
      <c r="I1253" s="90">
        <v>2.8898299999999999</v>
      </c>
      <c r="J1253" s="41">
        <f t="shared" si="958"/>
        <v>24088</v>
      </c>
      <c r="K1253" s="41">
        <v>3328632</v>
      </c>
      <c r="L1253" s="90">
        <v>9.7192799999999995</v>
      </c>
      <c r="M1253" s="41">
        <v>16211</v>
      </c>
      <c r="N1253" s="90">
        <v>3.0037500000000001</v>
      </c>
      <c r="O1253" s="41">
        <f t="shared" si="959"/>
        <v>32401</v>
      </c>
      <c r="P1253" s="41">
        <v>3469365</v>
      </c>
      <c r="Q1253" s="90">
        <v>9.6535899999999994</v>
      </c>
      <c r="R1253" s="41">
        <v>16868</v>
      </c>
      <c r="S1253" s="90">
        <v>2.9641899999999999</v>
      </c>
      <c r="T1253" s="41">
        <f t="shared" si="960"/>
        <v>33542</v>
      </c>
      <c r="U1253" s="42">
        <f t="shared" si="961"/>
        <v>90031</v>
      </c>
      <c r="V1253" s="43" t="s">
        <v>37</v>
      </c>
      <c r="W1253" s="44">
        <f t="shared" ref="W1253:W1258" si="969">IF(V1253="yes",U1253,"")</f>
        <v>90031</v>
      </c>
      <c r="X1253" s="45">
        <f t="shared" si="963"/>
        <v>1.4242524576901422E-2</v>
      </c>
      <c r="Y1253" s="44">
        <f t="shared" si="964"/>
        <v>385</v>
      </c>
      <c r="Z1253" s="45">
        <f t="shared" si="965"/>
        <v>6.5365025466893045E-2</v>
      </c>
      <c r="AA1253" s="46">
        <f t="shared" si="966"/>
        <v>5.2584400244395139E-2</v>
      </c>
      <c r="AB1253" s="183">
        <f t="shared" si="968"/>
        <v>5.258</v>
      </c>
      <c r="AC1253" s="36">
        <v>1242</v>
      </c>
      <c r="AD1253" s="47" t="e">
        <f>VLOOKUP(B1253,#REF!,3,FALSE)</f>
        <v>#REF!</v>
      </c>
      <c r="AE1253" s="2" t="e">
        <f t="shared" si="967"/>
        <v>#REF!</v>
      </c>
    </row>
    <row r="1254" spans="1:31" x14ac:dyDescent="0.2">
      <c r="A1254" s="25">
        <v>87</v>
      </c>
      <c r="B1254" s="38" t="s">
        <v>2163</v>
      </c>
      <c r="C1254" s="72" t="s">
        <v>2164</v>
      </c>
      <c r="D1254" s="28">
        <v>6</v>
      </c>
      <c r="E1254" s="69"/>
      <c r="F1254" s="41">
        <v>66734</v>
      </c>
      <c r="G1254" s="90">
        <v>8.1</v>
      </c>
      <c r="H1254" s="41">
        <v>0</v>
      </c>
      <c r="I1254" s="90">
        <v>0</v>
      </c>
      <c r="J1254" s="41">
        <f t="shared" si="958"/>
        <v>541</v>
      </c>
      <c r="K1254" s="41">
        <v>85135</v>
      </c>
      <c r="L1254" s="90">
        <v>8.1</v>
      </c>
      <c r="M1254" s="41">
        <v>0</v>
      </c>
      <c r="N1254" s="90">
        <v>0</v>
      </c>
      <c r="O1254" s="41">
        <f t="shared" si="959"/>
        <v>690</v>
      </c>
      <c r="P1254" s="41">
        <v>91500</v>
      </c>
      <c r="Q1254" s="90">
        <v>8.1</v>
      </c>
      <c r="R1254" s="41">
        <v>0</v>
      </c>
      <c r="S1254" s="90">
        <v>0</v>
      </c>
      <c r="T1254" s="41">
        <f t="shared" si="960"/>
        <v>741</v>
      </c>
      <c r="U1254" s="42">
        <f t="shared" si="961"/>
        <v>1972</v>
      </c>
      <c r="V1254" s="43" t="s">
        <v>154</v>
      </c>
      <c r="W1254" s="44" t="str">
        <f t="shared" si="969"/>
        <v/>
      </c>
      <c r="X1254" s="45">
        <f t="shared" si="963"/>
        <v>0</v>
      </c>
      <c r="Y1254" s="44" t="str">
        <f t="shared" si="964"/>
        <v/>
      </c>
      <c r="Z1254" s="45">
        <f t="shared" si="965"/>
        <v>0</v>
      </c>
      <c r="AA1254" s="46">
        <f t="shared" si="966"/>
        <v>0</v>
      </c>
      <c r="AB1254" s="183">
        <f t="shared" si="968"/>
        <v>0</v>
      </c>
      <c r="AC1254" s="36">
        <v>1243</v>
      </c>
      <c r="AD1254" s="47" t="e">
        <f>VLOOKUP(B1254,#REF!,3,FALSE)</f>
        <v>#REF!</v>
      </c>
      <c r="AE1254" s="2" t="e">
        <f t="shared" si="967"/>
        <v>#REF!</v>
      </c>
    </row>
    <row r="1255" spans="1:31" x14ac:dyDescent="0.2">
      <c r="A1255" s="25">
        <v>87</v>
      </c>
      <c r="B1255" s="38" t="s">
        <v>2165</v>
      </c>
      <c r="C1255" s="72" t="s">
        <v>2166</v>
      </c>
      <c r="D1255" s="28">
        <v>125</v>
      </c>
      <c r="E1255" s="69">
        <v>42552</v>
      </c>
      <c r="F1255" s="41">
        <v>921858</v>
      </c>
      <c r="G1255" s="90">
        <v>9.49057</v>
      </c>
      <c r="H1255" s="41">
        <v>114205</v>
      </c>
      <c r="I1255" s="90">
        <v>3.0033699999999999</v>
      </c>
      <c r="J1255" s="41">
        <f t="shared" si="958"/>
        <v>9092</v>
      </c>
      <c r="K1255" s="41">
        <v>1006862</v>
      </c>
      <c r="L1255" s="90">
        <v>10.581810000000001</v>
      </c>
      <c r="M1255" s="41">
        <v>103209</v>
      </c>
      <c r="N1255" s="90">
        <v>2.4222700000000001</v>
      </c>
      <c r="O1255" s="41">
        <f t="shared" si="959"/>
        <v>10904</v>
      </c>
      <c r="P1255" s="41">
        <v>1143751</v>
      </c>
      <c r="Q1255" s="90">
        <v>13.76538</v>
      </c>
      <c r="R1255" s="41">
        <v>107391</v>
      </c>
      <c r="S1255" s="90">
        <v>2.9983900000000001</v>
      </c>
      <c r="T1255" s="41">
        <f t="shared" si="960"/>
        <v>16066</v>
      </c>
      <c r="U1255" s="42">
        <f t="shared" si="961"/>
        <v>36062</v>
      </c>
      <c r="V1255" s="43" t="s">
        <v>37</v>
      </c>
      <c r="W1255" s="44">
        <f t="shared" si="969"/>
        <v>36062</v>
      </c>
      <c r="X1255" s="45">
        <f t="shared" si="963"/>
        <v>5.7048563416180996E-3</v>
      </c>
      <c r="Y1255" s="44">
        <f t="shared" si="964"/>
        <v>125</v>
      </c>
      <c r="Z1255" s="45">
        <f t="shared" si="965"/>
        <v>2.1222410865874362E-2</v>
      </c>
      <c r="AA1255" s="46">
        <f t="shared" si="966"/>
        <v>1.7343022234810296E-2</v>
      </c>
      <c r="AB1255" s="183">
        <f t="shared" si="968"/>
        <v>1.734</v>
      </c>
      <c r="AC1255" s="36">
        <v>1244</v>
      </c>
      <c r="AD1255" s="47" t="e">
        <f>VLOOKUP(B1255,#REF!,3,FALSE)</f>
        <v>#REF!</v>
      </c>
      <c r="AE1255" s="2" t="e">
        <f t="shared" si="967"/>
        <v>#REF!</v>
      </c>
    </row>
    <row r="1256" spans="1:31" x14ac:dyDescent="0.2">
      <c r="A1256" s="25">
        <v>87</v>
      </c>
      <c r="B1256" s="38" t="s">
        <v>2167</v>
      </c>
      <c r="C1256" s="72" t="s">
        <v>2168</v>
      </c>
      <c r="D1256" s="28">
        <v>17</v>
      </c>
      <c r="E1256" s="69">
        <v>37987</v>
      </c>
      <c r="F1256" s="41">
        <v>227443</v>
      </c>
      <c r="G1256" s="90">
        <v>8.0943299999999994</v>
      </c>
      <c r="H1256" s="41">
        <v>9494</v>
      </c>
      <c r="I1256" s="90">
        <v>0.31597999999999998</v>
      </c>
      <c r="J1256" s="41">
        <f t="shared" si="958"/>
        <v>1844</v>
      </c>
      <c r="K1256" s="41">
        <v>236252</v>
      </c>
      <c r="L1256" s="90">
        <v>8.0930499999999999</v>
      </c>
      <c r="M1256" s="41">
        <v>9666</v>
      </c>
      <c r="N1256" s="90">
        <v>0.31036999999999998</v>
      </c>
      <c r="O1256" s="41">
        <f t="shared" si="959"/>
        <v>1915</v>
      </c>
      <c r="P1256" s="41">
        <v>214151</v>
      </c>
      <c r="Q1256" s="90">
        <v>8.1</v>
      </c>
      <c r="R1256" s="41">
        <v>10057</v>
      </c>
      <c r="S1256" s="90">
        <v>0.29830000000000001</v>
      </c>
      <c r="T1256" s="41">
        <f t="shared" si="960"/>
        <v>1738</v>
      </c>
      <c r="U1256" s="42">
        <f t="shared" si="961"/>
        <v>5497</v>
      </c>
      <c r="V1256" s="43" t="s">
        <v>37</v>
      </c>
      <c r="W1256" s="44">
        <f t="shared" si="969"/>
        <v>5497</v>
      </c>
      <c r="X1256" s="45">
        <f t="shared" si="963"/>
        <v>8.6960222144846907E-4</v>
      </c>
      <c r="Y1256" s="44">
        <f t="shared" si="964"/>
        <v>17</v>
      </c>
      <c r="Z1256" s="45">
        <f t="shared" si="965"/>
        <v>2.8862478777589135E-3</v>
      </c>
      <c r="AA1256" s="46">
        <f t="shared" si="966"/>
        <v>2.3820864636813024E-3</v>
      </c>
      <c r="AB1256" s="183">
        <f t="shared" si="968"/>
        <v>0.23799999999999999</v>
      </c>
      <c r="AC1256" s="36">
        <v>1245</v>
      </c>
      <c r="AD1256" s="47" t="e">
        <f>VLOOKUP(B1256,#REF!,3,FALSE)</f>
        <v>#REF!</v>
      </c>
      <c r="AE1256" s="2" t="e">
        <f t="shared" si="967"/>
        <v>#REF!</v>
      </c>
    </row>
    <row r="1257" spans="1:31" x14ac:dyDescent="0.2">
      <c r="A1257" s="25">
        <v>87</v>
      </c>
      <c r="B1257" s="38" t="s">
        <v>2169</v>
      </c>
      <c r="C1257" s="72" t="s">
        <v>2170</v>
      </c>
      <c r="D1257" s="49">
        <v>154</v>
      </c>
      <c r="E1257" s="69">
        <v>37073</v>
      </c>
      <c r="F1257" s="41">
        <v>503925</v>
      </c>
      <c r="G1257" s="90">
        <v>8.0805699999999998</v>
      </c>
      <c r="H1257" s="41">
        <v>37951</v>
      </c>
      <c r="I1257" s="90">
        <v>3.0037500000000001</v>
      </c>
      <c r="J1257" s="41">
        <f t="shared" si="958"/>
        <v>4186</v>
      </c>
      <c r="K1257" s="41">
        <v>547231</v>
      </c>
      <c r="L1257" s="90">
        <v>8.0825099999999992</v>
      </c>
      <c r="M1257" s="41">
        <v>34259</v>
      </c>
      <c r="N1257" s="90">
        <v>3.0037500000000001</v>
      </c>
      <c r="O1257" s="41">
        <f t="shared" si="959"/>
        <v>4526</v>
      </c>
      <c r="P1257" s="41">
        <v>590764</v>
      </c>
      <c r="Q1257" s="90">
        <v>8.1</v>
      </c>
      <c r="R1257" s="41">
        <v>35646</v>
      </c>
      <c r="S1257" s="90">
        <v>3.0017399999999999</v>
      </c>
      <c r="T1257" s="41">
        <f t="shared" si="960"/>
        <v>4892</v>
      </c>
      <c r="U1257" s="42">
        <f t="shared" si="961"/>
        <v>13604</v>
      </c>
      <c r="V1257" s="43" t="s">
        <v>37</v>
      </c>
      <c r="W1257" s="44">
        <f t="shared" si="969"/>
        <v>13604</v>
      </c>
      <c r="X1257" s="45">
        <f t="shared" si="963"/>
        <v>2.1520954376177868E-3</v>
      </c>
      <c r="Y1257" s="44">
        <f t="shared" si="964"/>
        <v>154</v>
      </c>
      <c r="Z1257" s="45">
        <f t="shared" si="965"/>
        <v>2.6146010186757215E-2</v>
      </c>
      <c r="AA1257" s="46">
        <f t="shared" si="966"/>
        <v>2.0147531499472356E-2</v>
      </c>
      <c r="AB1257" s="183">
        <f t="shared" si="968"/>
        <v>2.0150000000000001</v>
      </c>
      <c r="AC1257" s="36">
        <v>1246</v>
      </c>
      <c r="AD1257" s="47" t="e">
        <f>VLOOKUP(B1257,#REF!,3,FALSE)</f>
        <v>#REF!</v>
      </c>
      <c r="AE1257" s="2" t="e">
        <f t="shared" si="967"/>
        <v>#REF!</v>
      </c>
    </row>
    <row r="1258" spans="1:31" x14ac:dyDescent="0.2">
      <c r="A1258" s="25">
        <v>87</v>
      </c>
      <c r="B1258" s="38" t="s">
        <v>2171</v>
      </c>
      <c r="C1258" s="72" t="s">
        <v>2172</v>
      </c>
      <c r="D1258" s="28">
        <v>72</v>
      </c>
      <c r="E1258" s="69">
        <v>38718</v>
      </c>
      <c r="F1258" s="41">
        <v>258765</v>
      </c>
      <c r="G1258" s="90">
        <v>10.032249999999999</v>
      </c>
      <c r="H1258" s="41">
        <v>73827</v>
      </c>
      <c r="I1258" s="90">
        <v>3.0037500000000001</v>
      </c>
      <c r="J1258" s="41">
        <f t="shared" si="958"/>
        <v>2818</v>
      </c>
      <c r="K1258" s="41">
        <v>285839</v>
      </c>
      <c r="L1258" s="90">
        <v>9.7747399999999995</v>
      </c>
      <c r="M1258" s="41">
        <v>70328</v>
      </c>
      <c r="N1258" s="90">
        <v>3.0002300000000002</v>
      </c>
      <c r="O1258" s="41">
        <f t="shared" si="959"/>
        <v>3005</v>
      </c>
      <c r="P1258" s="41">
        <v>298751</v>
      </c>
      <c r="Q1258" s="90">
        <v>9.7736300000000007</v>
      </c>
      <c r="R1258" s="41">
        <v>73176</v>
      </c>
      <c r="S1258" s="90">
        <v>3.0037500000000001</v>
      </c>
      <c r="T1258" s="41">
        <f t="shared" si="960"/>
        <v>3140</v>
      </c>
      <c r="U1258" s="42">
        <f t="shared" si="961"/>
        <v>8963</v>
      </c>
      <c r="V1258" s="43" t="s">
        <v>37</v>
      </c>
      <c r="W1258" s="44">
        <f t="shared" si="969"/>
        <v>8963</v>
      </c>
      <c r="X1258" s="45">
        <f t="shared" si="963"/>
        <v>1.4179088067750826E-3</v>
      </c>
      <c r="Y1258" s="44">
        <f t="shared" si="964"/>
        <v>72</v>
      </c>
      <c r="Z1258" s="45">
        <f t="shared" si="965"/>
        <v>1.2224108658743633E-2</v>
      </c>
      <c r="AA1258" s="46">
        <f t="shared" si="966"/>
        <v>9.522558695751495E-3</v>
      </c>
      <c r="AB1258" s="183">
        <f t="shared" si="968"/>
        <v>0.95199999999999996</v>
      </c>
      <c r="AC1258" s="36">
        <v>1247</v>
      </c>
      <c r="AD1258" s="47" t="e">
        <f>VLOOKUP(B1258,#REF!,3,FALSE)</f>
        <v>#REF!</v>
      </c>
      <c r="AE1258" s="2" t="e">
        <f t="shared" si="967"/>
        <v>#REF!</v>
      </c>
    </row>
    <row r="1259" spans="1:31" x14ac:dyDescent="0.2">
      <c r="A1259" s="25">
        <v>87</v>
      </c>
      <c r="B1259" s="38" t="s">
        <v>2173</v>
      </c>
      <c r="C1259" s="39" t="s">
        <v>51</v>
      </c>
      <c r="D1259" s="28">
        <v>2018</v>
      </c>
      <c r="E1259" s="69">
        <v>37987</v>
      </c>
      <c r="F1259" s="30"/>
      <c r="G1259" s="90"/>
      <c r="H1259" s="41"/>
      <c r="I1259" s="90"/>
      <c r="J1259" s="41">
        <v>1351020</v>
      </c>
      <c r="K1259" s="41"/>
      <c r="L1259" s="90"/>
      <c r="M1259" s="41"/>
      <c r="N1259" s="90"/>
      <c r="O1259" s="41">
        <v>1778239</v>
      </c>
      <c r="P1259" s="41"/>
      <c r="Q1259" s="90"/>
      <c r="R1259" s="41"/>
      <c r="S1259" s="90"/>
      <c r="T1259" s="41">
        <v>1767132</v>
      </c>
      <c r="U1259" s="42">
        <f t="shared" si="961"/>
        <v>4896391</v>
      </c>
      <c r="V1259" s="43" t="s">
        <v>37</v>
      </c>
      <c r="W1259" s="44">
        <f t="shared" si="962"/>
        <v>4896391</v>
      </c>
      <c r="X1259" s="45">
        <f t="shared" si="963"/>
        <v>0.77458841016559776</v>
      </c>
      <c r="Y1259" s="44">
        <f t="shared" si="964"/>
        <v>2018</v>
      </c>
      <c r="Z1259" s="45">
        <f t="shared" si="965"/>
        <v>0.34261460101867575</v>
      </c>
      <c r="AA1259" s="46">
        <f t="shared" si="966"/>
        <v>0.45060805330540626</v>
      </c>
      <c r="AB1259" s="183">
        <f t="shared" si="968"/>
        <v>45.061</v>
      </c>
      <c r="AC1259" s="36">
        <v>1248</v>
      </c>
      <c r="AD1259" s="47" t="e">
        <f>VLOOKUP(B1259,#REF!,3,FALSE)</f>
        <v>#REF!</v>
      </c>
      <c r="AE1259" s="2" t="e">
        <f t="shared" si="967"/>
        <v>#REF!</v>
      </c>
    </row>
    <row r="1260" spans="1:31" x14ac:dyDescent="0.2">
      <c r="A1260" s="25">
        <v>87</v>
      </c>
      <c r="B1260" s="51" t="s">
        <v>2174</v>
      </c>
      <c r="C1260" s="95" t="s">
        <v>2175</v>
      </c>
      <c r="D1260" s="71">
        <f>SUBTOTAL(9,D1250:D1259)</f>
        <v>5896</v>
      </c>
      <c r="E1260" s="69"/>
      <c r="F1260" s="55"/>
      <c r="G1260" s="56"/>
      <c r="H1260" s="55"/>
      <c r="I1260" s="56"/>
      <c r="J1260" s="57">
        <f>SUBTOTAL(9,J1250:J1259)</f>
        <v>1724036</v>
      </c>
      <c r="K1260" s="58"/>
      <c r="L1260" s="59"/>
      <c r="M1260" s="58"/>
      <c r="N1260" s="59"/>
      <c r="O1260" s="57">
        <f>SUBTOTAL(9,O1250:O1259)</f>
        <v>2302156</v>
      </c>
      <c r="P1260" s="57"/>
      <c r="Q1260" s="60"/>
      <c r="R1260" s="57"/>
      <c r="S1260" s="60"/>
      <c r="T1260" s="57">
        <f>SUBTOTAL(9,T1250:T1259)</f>
        <v>2297061</v>
      </c>
      <c r="U1260" s="57">
        <f>SUBTOTAL(9,U1250:U1259)</f>
        <v>6323253</v>
      </c>
      <c r="V1260" s="43"/>
      <c r="W1260" s="61">
        <f t="shared" ref="W1260:AB1260" si="970">SUBTOTAL(9,W1250:W1259)</f>
        <v>6321281</v>
      </c>
      <c r="X1260" s="62">
        <f t="shared" si="970"/>
        <v>1</v>
      </c>
      <c r="Y1260" s="61">
        <f t="shared" si="970"/>
        <v>5890</v>
      </c>
      <c r="Z1260" s="62">
        <f t="shared" si="970"/>
        <v>1.0000000000000002</v>
      </c>
      <c r="AA1260" s="63">
        <f t="shared" si="970"/>
        <v>1</v>
      </c>
      <c r="AB1260" s="64">
        <f t="shared" si="970"/>
        <v>100</v>
      </c>
      <c r="AC1260" s="36">
        <v>1249</v>
      </c>
      <c r="AD1260" s="47" t="e">
        <f>VLOOKUP(B1260,#REF!,3,FALSE)</f>
        <v>#REF!</v>
      </c>
      <c r="AE1260" s="2" t="e">
        <f t="shared" si="967"/>
        <v>#REF!</v>
      </c>
    </row>
    <row r="1261" spans="1:31" ht="13.5" thickBot="1" x14ac:dyDescent="0.25">
      <c r="A1261" s="25">
        <v>87</v>
      </c>
      <c r="B1261" s="51"/>
      <c r="C1261" s="52"/>
      <c r="D1261" s="53" t="s">
        <v>54</v>
      </c>
      <c r="E1261" s="54">
        <f>COUNTIF(E1250:E1259,"&gt;0.0")</f>
        <v>9</v>
      </c>
      <c r="F1261" s="55"/>
      <c r="G1261" s="56"/>
      <c r="H1261" s="55"/>
      <c r="I1261" s="56"/>
      <c r="J1261" s="57"/>
      <c r="K1261" s="58"/>
      <c r="L1261" s="59"/>
      <c r="M1261" s="58"/>
      <c r="N1261" s="59"/>
      <c r="O1261" s="57"/>
      <c r="P1261" s="57"/>
      <c r="Q1261" s="60"/>
      <c r="R1261" s="57"/>
      <c r="S1261" s="60"/>
      <c r="T1261" s="57"/>
      <c r="U1261" s="42"/>
      <c r="V1261" s="43"/>
      <c r="W1261" s="44"/>
      <c r="X1261" s="45"/>
      <c r="Y1261" s="44"/>
      <c r="Z1261" s="45"/>
      <c r="AA1261" s="46"/>
      <c r="AB1261" s="183"/>
      <c r="AC1261" s="36">
        <v>1250</v>
      </c>
      <c r="AD1261" s="47"/>
    </row>
    <row r="1262" spans="1:31" ht="15.75" thickBot="1" x14ac:dyDescent="0.3">
      <c r="A1262" s="25">
        <v>88</v>
      </c>
      <c r="B1262" s="78" t="s">
        <v>2176</v>
      </c>
      <c r="C1262" s="72"/>
      <c r="D1262" s="28"/>
      <c r="E1262" s="69"/>
      <c r="F1262" s="41"/>
      <c r="G1262" s="90"/>
      <c r="H1262" s="41"/>
      <c r="I1262" s="90"/>
      <c r="J1262" s="41"/>
      <c r="K1262" s="41"/>
      <c r="L1262" s="90"/>
      <c r="M1262" s="41"/>
      <c r="N1262" s="90"/>
      <c r="O1262" s="41"/>
      <c r="P1262" s="41"/>
      <c r="Q1262" s="90"/>
      <c r="R1262" s="41"/>
      <c r="S1262" s="90"/>
      <c r="T1262" s="41"/>
      <c r="U1262" s="42"/>
      <c r="V1262" s="43"/>
      <c r="W1262" s="33"/>
      <c r="X1262" s="34"/>
      <c r="Y1262" s="33"/>
      <c r="Z1262" s="34"/>
      <c r="AA1262" s="35"/>
      <c r="AB1262" s="184">
        <v>100</v>
      </c>
      <c r="AC1262" s="36">
        <v>1251</v>
      </c>
      <c r="AD1262" s="47"/>
    </row>
    <row r="1263" spans="1:31" x14ac:dyDescent="0.2">
      <c r="A1263" s="25">
        <v>88</v>
      </c>
      <c r="B1263" s="38" t="s">
        <v>2177</v>
      </c>
      <c r="C1263" s="72" t="s">
        <v>2178</v>
      </c>
      <c r="D1263" s="49">
        <v>7536</v>
      </c>
      <c r="E1263" s="69">
        <v>38534</v>
      </c>
      <c r="F1263" s="41">
        <v>101734196</v>
      </c>
      <c r="G1263" s="70">
        <v>14.969279999999999</v>
      </c>
      <c r="H1263" s="41">
        <v>401057</v>
      </c>
      <c r="I1263" s="70">
        <v>3.0037500000000001</v>
      </c>
      <c r="J1263" s="41">
        <f t="shared" ref="J1263:J1270" si="971">ROUND((+F1263*G1263+H1263*I1263)/1000,0)</f>
        <v>1524092</v>
      </c>
      <c r="K1263" s="41">
        <v>107839037</v>
      </c>
      <c r="L1263" s="70">
        <v>14.87311</v>
      </c>
      <c r="M1263" s="41">
        <v>414873</v>
      </c>
      <c r="N1263" s="70">
        <v>3.0033300000000001</v>
      </c>
      <c r="O1263" s="41">
        <f t="shared" ref="O1263:O1270" si="972">ROUND((+K1263*L1263+M1263*N1263)/1000,0)</f>
        <v>1605148</v>
      </c>
      <c r="P1263" s="41">
        <v>112524431</v>
      </c>
      <c r="Q1263" s="70">
        <v>14.081149999999999</v>
      </c>
      <c r="R1263" s="41">
        <v>421331</v>
      </c>
      <c r="S1263" s="70">
        <v>3.0037500000000001</v>
      </c>
      <c r="T1263" s="41">
        <f t="shared" ref="T1263:T1270" si="973">ROUND((+P1263*Q1263+R1263*S1263)/1000,0)</f>
        <v>1585739</v>
      </c>
      <c r="U1263" s="42">
        <f t="shared" ref="U1263:U1271" si="974">ROUND(+T1263+O1263+J1263,0)</f>
        <v>4714979</v>
      </c>
      <c r="V1263" s="43" t="s">
        <v>37</v>
      </c>
      <c r="W1263" s="44">
        <f t="shared" ref="W1263:W1271" si="975">IF(V1263="yes",U1263,"")</f>
        <v>4714979</v>
      </c>
      <c r="X1263" s="45">
        <f t="shared" ref="X1263:X1271" si="976">IF(V1263="yes",W1263/W$1272,0)</f>
        <v>0.43108284836677846</v>
      </c>
      <c r="Y1263" s="44">
        <f t="shared" ref="Y1263:Y1271" si="977">IF(V1263="yes",D1263,"")</f>
        <v>7536</v>
      </c>
      <c r="Z1263" s="45">
        <f t="shared" ref="Z1263:Z1271" si="978">IF(V1263="yes",Y1263/Y$1272,0)</f>
        <v>0.62275844971489958</v>
      </c>
      <c r="AA1263" s="46">
        <f t="shared" ref="AA1263:AA1271" si="979">(X1263*0.25+Z1263*0.75)</f>
        <v>0.5748395493778693</v>
      </c>
      <c r="AB1263" s="183">
        <f>ROUND(+AA1263*$AB$1262,2)</f>
        <v>57.48</v>
      </c>
      <c r="AC1263" s="36">
        <v>1252</v>
      </c>
      <c r="AD1263" s="47" t="e">
        <f>VLOOKUP(B1263,#REF!,3,FALSE)</f>
        <v>#REF!</v>
      </c>
      <c r="AE1263" s="2" t="e">
        <f t="shared" ref="AE1263:AE1272" si="980">EXACT(D1263,AD1263)</f>
        <v>#REF!</v>
      </c>
    </row>
    <row r="1264" spans="1:31" x14ac:dyDescent="0.2">
      <c r="A1264" s="25">
        <v>88</v>
      </c>
      <c r="B1264" s="38" t="s">
        <v>2179</v>
      </c>
      <c r="C1264" s="72" t="s">
        <v>2180</v>
      </c>
      <c r="D1264" s="28">
        <v>874</v>
      </c>
      <c r="E1264" s="69">
        <v>38534</v>
      </c>
      <c r="F1264" s="41">
        <v>7067434</v>
      </c>
      <c r="G1264" s="70">
        <v>11.65687</v>
      </c>
      <c r="H1264" s="41">
        <v>65538</v>
      </c>
      <c r="I1264" s="70">
        <v>3.0037500000000001</v>
      </c>
      <c r="J1264" s="41">
        <f t="shared" si="971"/>
        <v>82581</v>
      </c>
      <c r="K1264" s="41">
        <v>7634768</v>
      </c>
      <c r="L1264" s="70">
        <v>13.718170000000001</v>
      </c>
      <c r="M1264" s="41">
        <v>56588</v>
      </c>
      <c r="N1264" s="70">
        <v>3.0037500000000001</v>
      </c>
      <c r="O1264" s="41">
        <f t="shared" si="972"/>
        <v>104905</v>
      </c>
      <c r="P1264" s="41">
        <v>7913163</v>
      </c>
      <c r="Q1264" s="70">
        <v>12.573309999999999</v>
      </c>
      <c r="R1264" s="41">
        <v>74877</v>
      </c>
      <c r="S1264" s="70">
        <v>3.0037500000000001</v>
      </c>
      <c r="T1264" s="41">
        <f t="shared" si="973"/>
        <v>99720</v>
      </c>
      <c r="U1264" s="42">
        <f t="shared" si="974"/>
        <v>287206</v>
      </c>
      <c r="V1264" s="43" t="s">
        <v>37</v>
      </c>
      <c r="W1264" s="44">
        <f t="shared" si="975"/>
        <v>287206</v>
      </c>
      <c r="X1264" s="45">
        <f t="shared" si="976"/>
        <v>2.6258776666455774E-2</v>
      </c>
      <c r="Y1264" s="44">
        <f t="shared" si="977"/>
        <v>874</v>
      </c>
      <c r="Z1264" s="45">
        <f t="shared" si="978"/>
        <v>7.2225435914387237E-2</v>
      </c>
      <c r="AA1264" s="46">
        <f t="shared" si="979"/>
        <v>6.0733771102404369E-2</v>
      </c>
      <c r="AB1264" s="183">
        <f t="shared" ref="AB1264:AB1271" si="981">ROUND(+AA1264*$AB$511,3)</f>
        <v>6.0730000000000004</v>
      </c>
      <c r="AC1264" s="36">
        <v>1253</v>
      </c>
      <c r="AD1264" s="47" t="e">
        <f>VLOOKUP(B1264,#REF!,3,FALSE)</f>
        <v>#REF!</v>
      </c>
      <c r="AE1264" s="2" t="e">
        <f t="shared" si="980"/>
        <v>#REF!</v>
      </c>
    </row>
    <row r="1265" spans="1:31" x14ac:dyDescent="0.2">
      <c r="A1265" s="25">
        <v>88</v>
      </c>
      <c r="B1265" s="38" t="s">
        <v>2181</v>
      </c>
      <c r="C1265" s="72" t="s">
        <v>2182</v>
      </c>
      <c r="D1265" s="28">
        <v>386</v>
      </c>
      <c r="E1265" s="69">
        <v>38534</v>
      </c>
      <c r="F1265" s="41">
        <v>2278113</v>
      </c>
      <c r="G1265" s="70">
        <v>8.1</v>
      </c>
      <c r="H1265" s="41">
        <v>80257</v>
      </c>
      <c r="I1265" s="70">
        <v>3.0037500000000001</v>
      </c>
      <c r="J1265" s="41">
        <f t="shared" si="971"/>
        <v>18694</v>
      </c>
      <c r="K1265" s="41">
        <v>2237172</v>
      </c>
      <c r="L1265" s="70">
        <v>8.1</v>
      </c>
      <c r="M1265" s="41">
        <v>86404</v>
      </c>
      <c r="N1265" s="70">
        <v>2.8818100000000002</v>
      </c>
      <c r="O1265" s="41">
        <f t="shared" si="972"/>
        <v>18370</v>
      </c>
      <c r="P1265" s="41">
        <v>2345257</v>
      </c>
      <c r="Q1265" s="70">
        <v>8.0924999999999994</v>
      </c>
      <c r="R1265" s="41">
        <v>89903</v>
      </c>
      <c r="S1265" s="70">
        <v>3.0037500000000001</v>
      </c>
      <c r="T1265" s="41">
        <f t="shared" si="973"/>
        <v>19249</v>
      </c>
      <c r="U1265" s="42">
        <f t="shared" si="974"/>
        <v>56313</v>
      </c>
      <c r="V1265" s="43" t="s">
        <v>37</v>
      </c>
      <c r="W1265" s="44">
        <f t="shared" si="975"/>
        <v>56313</v>
      </c>
      <c r="X1265" s="45">
        <f t="shared" si="976"/>
        <v>5.1486058453448875E-3</v>
      </c>
      <c r="Y1265" s="44">
        <f t="shared" si="977"/>
        <v>386</v>
      </c>
      <c r="Z1265" s="45">
        <f t="shared" si="978"/>
        <v>3.1898190232212215E-2</v>
      </c>
      <c r="AA1265" s="46">
        <f t="shared" si="979"/>
        <v>2.5210794135495384E-2</v>
      </c>
      <c r="AB1265" s="183">
        <f t="shared" si="981"/>
        <v>2.5209999999999999</v>
      </c>
      <c r="AC1265" s="36">
        <v>1254</v>
      </c>
      <c r="AD1265" s="47" t="e">
        <f>VLOOKUP(B1265,#REF!,3,FALSE)</f>
        <v>#REF!</v>
      </c>
      <c r="AE1265" s="2" t="e">
        <f t="shared" si="980"/>
        <v>#REF!</v>
      </c>
    </row>
    <row r="1266" spans="1:31" x14ac:dyDescent="0.2">
      <c r="A1266" s="25">
        <v>88</v>
      </c>
      <c r="B1266" s="38" t="s">
        <v>2183</v>
      </c>
      <c r="C1266" s="72" t="s">
        <v>2184</v>
      </c>
      <c r="D1266" s="28">
        <v>96</v>
      </c>
      <c r="E1266" s="69">
        <v>38534</v>
      </c>
      <c r="F1266" s="41">
        <v>737834</v>
      </c>
      <c r="G1266" s="70">
        <v>6.8782399999999999</v>
      </c>
      <c r="H1266" s="41">
        <v>87776</v>
      </c>
      <c r="I1266" s="70">
        <v>2.84816</v>
      </c>
      <c r="J1266" s="41">
        <f t="shared" si="971"/>
        <v>5325</v>
      </c>
      <c r="K1266" s="41">
        <v>870066</v>
      </c>
      <c r="L1266" s="70">
        <v>6.72018</v>
      </c>
      <c r="M1266" s="41">
        <v>71634</v>
      </c>
      <c r="N1266" s="70">
        <v>3.0037500000000001</v>
      </c>
      <c r="O1266" s="41">
        <f t="shared" si="972"/>
        <v>6062</v>
      </c>
      <c r="P1266" s="41">
        <v>921763</v>
      </c>
      <c r="Q1266" s="70">
        <v>6.7446799999999998</v>
      </c>
      <c r="R1266" s="41">
        <v>94129</v>
      </c>
      <c r="S1266" s="70">
        <v>2.7940399999999999</v>
      </c>
      <c r="T1266" s="41">
        <f t="shared" si="973"/>
        <v>6480</v>
      </c>
      <c r="U1266" s="42">
        <f t="shared" si="974"/>
        <v>17867</v>
      </c>
      <c r="V1266" s="43" t="s">
        <v>37</v>
      </c>
      <c r="W1266" s="44">
        <f t="shared" si="975"/>
        <v>17867</v>
      </c>
      <c r="X1266" s="45">
        <f t="shared" si="976"/>
        <v>1.6335507012373185E-3</v>
      </c>
      <c r="Y1266" s="44">
        <f t="shared" si="977"/>
        <v>96</v>
      </c>
      <c r="Z1266" s="45">
        <f t="shared" si="978"/>
        <v>7.9332286587885294E-3</v>
      </c>
      <c r="AA1266" s="46">
        <f t="shared" si="979"/>
        <v>6.3583091694007264E-3</v>
      </c>
      <c r="AB1266" s="183">
        <f t="shared" si="981"/>
        <v>0.63600000000000001</v>
      </c>
      <c r="AC1266" s="36">
        <v>1255</v>
      </c>
      <c r="AD1266" s="47" t="e">
        <f>VLOOKUP(B1266,#REF!,3,FALSE)</f>
        <v>#REF!</v>
      </c>
      <c r="AE1266" s="2" t="e">
        <f t="shared" si="980"/>
        <v>#REF!</v>
      </c>
    </row>
    <row r="1267" spans="1:31" x14ac:dyDescent="0.2">
      <c r="A1267" s="25">
        <v>88</v>
      </c>
      <c r="B1267" s="38" t="s">
        <v>2185</v>
      </c>
      <c r="C1267" s="72" t="s">
        <v>2186</v>
      </c>
      <c r="D1267" s="28">
        <v>105</v>
      </c>
      <c r="E1267" s="69">
        <v>38534</v>
      </c>
      <c r="F1267" s="41">
        <v>644419</v>
      </c>
      <c r="G1267" s="70">
        <v>7.7465099999999998</v>
      </c>
      <c r="H1267" s="41">
        <v>0</v>
      </c>
      <c r="I1267" s="70">
        <v>0</v>
      </c>
      <c r="J1267" s="41">
        <f t="shared" si="971"/>
        <v>4992</v>
      </c>
      <c r="K1267" s="41">
        <v>750406</v>
      </c>
      <c r="L1267" s="70">
        <v>7.9850099999999999</v>
      </c>
      <c r="M1267" s="41">
        <v>0</v>
      </c>
      <c r="N1267" s="70">
        <v>0</v>
      </c>
      <c r="O1267" s="41">
        <f t="shared" si="972"/>
        <v>5992</v>
      </c>
      <c r="P1267" s="41">
        <v>794399</v>
      </c>
      <c r="Q1267" s="70">
        <v>8.0903899999999993</v>
      </c>
      <c r="R1267" s="41">
        <v>0</v>
      </c>
      <c r="S1267" s="70">
        <v>0</v>
      </c>
      <c r="T1267" s="41">
        <f t="shared" si="973"/>
        <v>6427</v>
      </c>
      <c r="U1267" s="42">
        <f t="shared" si="974"/>
        <v>17411</v>
      </c>
      <c r="V1267" s="43" t="s">
        <v>37</v>
      </c>
      <c r="W1267" s="44">
        <f t="shared" si="975"/>
        <v>17411</v>
      </c>
      <c r="X1267" s="45">
        <f t="shared" si="976"/>
        <v>1.5918593641485953E-3</v>
      </c>
      <c r="Y1267" s="44">
        <f t="shared" si="977"/>
        <v>105</v>
      </c>
      <c r="Z1267" s="45">
        <f t="shared" si="978"/>
        <v>8.6769688455499549E-3</v>
      </c>
      <c r="AA1267" s="46">
        <f t="shared" si="979"/>
        <v>6.9056914751996143E-3</v>
      </c>
      <c r="AB1267" s="183">
        <f t="shared" si="981"/>
        <v>0.69099999999999995</v>
      </c>
      <c r="AC1267" s="36">
        <v>1256</v>
      </c>
      <c r="AD1267" s="47" t="e">
        <f>VLOOKUP(B1267,#REF!,3,FALSE)</f>
        <v>#REF!</v>
      </c>
      <c r="AE1267" s="2" t="e">
        <f t="shared" si="980"/>
        <v>#REF!</v>
      </c>
    </row>
    <row r="1268" spans="1:31" x14ac:dyDescent="0.2">
      <c r="A1268" s="25">
        <v>88</v>
      </c>
      <c r="B1268" s="38" t="s">
        <v>2187</v>
      </c>
      <c r="C1268" s="72" t="s">
        <v>2188</v>
      </c>
      <c r="D1268" s="28">
        <v>37</v>
      </c>
      <c r="E1268" s="69"/>
      <c r="F1268" s="41">
        <v>249862</v>
      </c>
      <c r="G1268" s="70">
        <v>8.0964700000000001</v>
      </c>
      <c r="H1268" s="41">
        <v>11613</v>
      </c>
      <c r="I1268" s="70">
        <v>3.0037500000000001</v>
      </c>
      <c r="J1268" s="41">
        <f t="shared" si="971"/>
        <v>2058</v>
      </c>
      <c r="K1268" s="41">
        <v>288493</v>
      </c>
      <c r="L1268" s="70">
        <v>9.5800999999999998</v>
      </c>
      <c r="M1268" s="41">
        <v>12760</v>
      </c>
      <c r="N1268" s="70">
        <v>2.9780600000000002</v>
      </c>
      <c r="O1268" s="41">
        <f t="shared" si="972"/>
        <v>2802</v>
      </c>
      <c r="P1268" s="41">
        <v>278089</v>
      </c>
      <c r="Q1268" s="70">
        <v>9.6285900000000009</v>
      </c>
      <c r="R1268" s="41">
        <v>13277</v>
      </c>
      <c r="S1268" s="70">
        <v>3.0037500000000001</v>
      </c>
      <c r="T1268" s="41">
        <f t="shared" si="973"/>
        <v>2717</v>
      </c>
      <c r="U1268" s="42">
        <f t="shared" si="974"/>
        <v>7577</v>
      </c>
      <c r="V1268" s="43" t="s">
        <v>154</v>
      </c>
      <c r="W1268" s="44" t="str">
        <f t="shared" si="975"/>
        <v/>
      </c>
      <c r="X1268" s="45">
        <f t="shared" si="976"/>
        <v>0</v>
      </c>
      <c r="Y1268" s="44" t="str">
        <f t="shared" si="977"/>
        <v/>
      </c>
      <c r="Z1268" s="45">
        <f t="shared" si="978"/>
        <v>0</v>
      </c>
      <c r="AA1268" s="46">
        <f t="shared" si="979"/>
        <v>0</v>
      </c>
      <c r="AB1268" s="183">
        <f t="shared" si="981"/>
        <v>0</v>
      </c>
      <c r="AC1268" s="36">
        <v>1257</v>
      </c>
      <c r="AD1268" s="47" t="e">
        <f>VLOOKUP(B1268,#REF!,3,FALSE)</f>
        <v>#REF!</v>
      </c>
      <c r="AE1268" s="2" t="e">
        <f t="shared" si="980"/>
        <v>#REF!</v>
      </c>
    </row>
    <row r="1269" spans="1:31" x14ac:dyDescent="0.2">
      <c r="A1269" s="25">
        <v>88</v>
      </c>
      <c r="B1269" s="38" t="s">
        <v>2189</v>
      </c>
      <c r="C1269" s="73" t="s">
        <v>1971</v>
      </c>
      <c r="D1269" s="28">
        <v>67</v>
      </c>
      <c r="E1269" s="69">
        <v>38534</v>
      </c>
      <c r="F1269" s="41">
        <v>309377</v>
      </c>
      <c r="G1269" s="70">
        <v>8.6397999999999993</v>
      </c>
      <c r="H1269" s="41">
        <v>56623</v>
      </c>
      <c r="I1269" s="70">
        <v>1.4835</v>
      </c>
      <c r="J1269" s="41">
        <f t="shared" si="971"/>
        <v>2757</v>
      </c>
      <c r="K1269" s="41">
        <v>341820</v>
      </c>
      <c r="L1269" s="70">
        <v>7.6502100000000004</v>
      </c>
      <c r="M1269" s="41">
        <v>58155</v>
      </c>
      <c r="N1269" s="70">
        <v>1.2208699999999999</v>
      </c>
      <c r="O1269" s="41">
        <f t="shared" si="972"/>
        <v>2686</v>
      </c>
      <c r="P1269" s="41">
        <v>368241</v>
      </c>
      <c r="Q1269" s="70">
        <v>7.4733599999999996</v>
      </c>
      <c r="R1269" s="41">
        <v>65354</v>
      </c>
      <c r="S1269" s="70">
        <v>1.3465100000000001</v>
      </c>
      <c r="T1269" s="41">
        <f t="shared" si="973"/>
        <v>2840</v>
      </c>
      <c r="U1269" s="42">
        <f t="shared" si="974"/>
        <v>8283</v>
      </c>
      <c r="V1269" s="43" t="s">
        <v>37</v>
      </c>
      <c r="W1269" s="44">
        <f t="shared" si="975"/>
        <v>8283</v>
      </c>
      <c r="X1269" s="45">
        <f t="shared" si="976"/>
        <v>7.5730119540766264E-4</v>
      </c>
      <c r="Y1269" s="44">
        <f t="shared" si="977"/>
        <v>67</v>
      </c>
      <c r="Z1269" s="45">
        <f t="shared" si="978"/>
        <v>5.5367325014461614E-3</v>
      </c>
      <c r="AA1269" s="46">
        <f t="shared" si="979"/>
        <v>4.3418746749365371E-3</v>
      </c>
      <c r="AB1269" s="183">
        <f t="shared" si="981"/>
        <v>0.434</v>
      </c>
      <c r="AC1269" s="36">
        <v>1258</v>
      </c>
      <c r="AD1269" s="47" t="e">
        <f>VLOOKUP(B1269,#REF!,3,FALSE)</f>
        <v>#REF!</v>
      </c>
      <c r="AE1269" s="2" t="e">
        <f t="shared" si="980"/>
        <v>#REF!</v>
      </c>
    </row>
    <row r="1270" spans="1:31" x14ac:dyDescent="0.2">
      <c r="A1270" s="25">
        <v>88</v>
      </c>
      <c r="B1270" s="38" t="s">
        <v>2190</v>
      </c>
      <c r="C1270" s="72" t="s">
        <v>2191</v>
      </c>
      <c r="D1270" s="28">
        <v>51</v>
      </c>
      <c r="E1270" s="69">
        <v>38534</v>
      </c>
      <c r="F1270" s="41">
        <v>266355</v>
      </c>
      <c r="G1270" s="70">
        <v>8.1</v>
      </c>
      <c r="H1270" s="41">
        <v>1794</v>
      </c>
      <c r="I1270" s="70">
        <v>3.0037500000000001</v>
      </c>
      <c r="J1270" s="41">
        <f t="shared" si="971"/>
        <v>2163</v>
      </c>
      <c r="K1270" s="41">
        <v>302094</v>
      </c>
      <c r="L1270" s="70">
        <v>9.3630700000000004</v>
      </c>
      <c r="M1270" s="41">
        <v>662</v>
      </c>
      <c r="N1270" s="70">
        <v>3.0037500000000001</v>
      </c>
      <c r="O1270" s="41">
        <f t="shared" si="972"/>
        <v>2831</v>
      </c>
      <c r="P1270" s="41">
        <v>319823</v>
      </c>
      <c r="Q1270" s="70">
        <v>9.5344700000000007</v>
      </c>
      <c r="R1270" s="41">
        <v>1392</v>
      </c>
      <c r="S1270" s="70">
        <v>3.0037500000000001</v>
      </c>
      <c r="T1270" s="41">
        <f t="shared" si="973"/>
        <v>3054</v>
      </c>
      <c r="U1270" s="42">
        <f t="shared" si="974"/>
        <v>8048</v>
      </c>
      <c r="V1270" s="43" t="s">
        <v>37</v>
      </c>
      <c r="W1270" s="44">
        <f t="shared" si="975"/>
        <v>8048</v>
      </c>
      <c r="X1270" s="45">
        <f t="shared" si="976"/>
        <v>7.358155282676408E-4</v>
      </c>
      <c r="Y1270" s="44">
        <f t="shared" si="977"/>
        <v>51</v>
      </c>
      <c r="Z1270" s="45">
        <f t="shared" si="978"/>
        <v>4.2145277249814065E-3</v>
      </c>
      <c r="AA1270" s="46">
        <f t="shared" si="979"/>
        <v>3.3448496758029648E-3</v>
      </c>
      <c r="AB1270" s="183">
        <f t="shared" si="981"/>
        <v>0.33400000000000002</v>
      </c>
      <c r="AC1270" s="36">
        <v>1259</v>
      </c>
      <c r="AD1270" s="47" t="e">
        <f>VLOOKUP(B1270,#REF!,3,FALSE)</f>
        <v>#REF!</v>
      </c>
      <c r="AE1270" s="2" t="e">
        <f t="shared" si="980"/>
        <v>#REF!</v>
      </c>
    </row>
    <row r="1271" spans="1:31" x14ac:dyDescent="0.2">
      <c r="A1271" s="25">
        <v>88</v>
      </c>
      <c r="B1271" s="38" t="s">
        <v>2192</v>
      </c>
      <c r="C1271" s="39" t="s">
        <v>51</v>
      </c>
      <c r="D1271" s="28">
        <v>2986</v>
      </c>
      <c r="E1271" s="69">
        <v>38534</v>
      </c>
      <c r="F1271" s="30"/>
      <c r="G1271" s="70"/>
      <c r="H1271" s="41"/>
      <c r="I1271" s="70"/>
      <c r="J1271" s="41">
        <v>1714772</v>
      </c>
      <c r="K1271" s="41"/>
      <c r="L1271" s="70"/>
      <c r="M1271" s="41"/>
      <c r="N1271" s="70"/>
      <c r="O1271" s="41">
        <v>2070787</v>
      </c>
      <c r="P1271" s="41"/>
      <c r="Q1271" s="70"/>
      <c r="R1271" s="41"/>
      <c r="S1271" s="70"/>
      <c r="T1271" s="41">
        <v>2041858</v>
      </c>
      <c r="U1271" s="42">
        <f t="shared" si="974"/>
        <v>5827417</v>
      </c>
      <c r="V1271" s="43" t="s">
        <v>37</v>
      </c>
      <c r="W1271" s="44">
        <f t="shared" si="975"/>
        <v>5827417</v>
      </c>
      <c r="X1271" s="45">
        <f t="shared" si="976"/>
        <v>0.53279124233235964</v>
      </c>
      <c r="Y1271" s="44">
        <f t="shared" si="977"/>
        <v>2986</v>
      </c>
      <c r="Z1271" s="45">
        <f t="shared" si="978"/>
        <v>0.24675646640773491</v>
      </c>
      <c r="AA1271" s="46">
        <f t="shared" si="979"/>
        <v>0.31826516038889108</v>
      </c>
      <c r="AB1271" s="183">
        <f t="shared" si="981"/>
        <v>31.827000000000002</v>
      </c>
      <c r="AC1271" s="36">
        <v>1260</v>
      </c>
      <c r="AD1271" s="47" t="e">
        <f>VLOOKUP(B1271,#REF!,3,FALSE)</f>
        <v>#REF!</v>
      </c>
      <c r="AE1271" s="2" t="e">
        <f t="shared" si="980"/>
        <v>#REF!</v>
      </c>
    </row>
    <row r="1272" spans="1:31" x14ac:dyDescent="0.2">
      <c r="A1272" s="25">
        <v>88</v>
      </c>
      <c r="B1272" s="51" t="s">
        <v>2193</v>
      </c>
      <c r="C1272" s="95" t="s">
        <v>2194</v>
      </c>
      <c r="D1272" s="53">
        <f>SUBTOTAL(9,D1263:D1271)</f>
        <v>12138</v>
      </c>
      <c r="E1272" s="69"/>
      <c r="F1272" s="55"/>
      <c r="G1272" s="56"/>
      <c r="H1272" s="55"/>
      <c r="I1272" s="56"/>
      <c r="J1272" s="57">
        <f>SUBTOTAL(9,J1263:J1271)</f>
        <v>3357434</v>
      </c>
      <c r="K1272" s="58"/>
      <c r="L1272" s="59"/>
      <c r="M1272" s="58"/>
      <c r="N1272" s="59"/>
      <c r="O1272" s="57">
        <f>SUBTOTAL(9,O1263:O1271)</f>
        <v>3819583</v>
      </c>
      <c r="P1272" s="57"/>
      <c r="Q1272" s="60"/>
      <c r="R1272" s="57"/>
      <c r="S1272" s="60"/>
      <c r="T1272" s="57">
        <f>SUBTOTAL(9,T1263:T1271)</f>
        <v>3768084</v>
      </c>
      <c r="U1272" s="57">
        <f>SUBTOTAL(9,U1263:U1271)</f>
        <v>10945101</v>
      </c>
      <c r="V1272" s="43"/>
      <c r="W1272" s="61">
        <f t="shared" ref="W1272:AB1272" si="982">SUBTOTAL(9,W1263:W1271)</f>
        <v>10937524</v>
      </c>
      <c r="X1272" s="62">
        <f t="shared" si="982"/>
        <v>1</v>
      </c>
      <c r="Y1272" s="61">
        <f t="shared" si="982"/>
        <v>12101</v>
      </c>
      <c r="Z1272" s="62">
        <f t="shared" si="982"/>
        <v>1</v>
      </c>
      <c r="AA1272" s="63">
        <f t="shared" si="982"/>
        <v>1</v>
      </c>
      <c r="AB1272" s="64">
        <f t="shared" si="982"/>
        <v>99.995999999999995</v>
      </c>
      <c r="AC1272" s="36">
        <v>1261</v>
      </c>
      <c r="AD1272" s="47" t="e">
        <f>VLOOKUP(B1272,#REF!,3,FALSE)</f>
        <v>#REF!</v>
      </c>
      <c r="AE1272" s="2" t="e">
        <f t="shared" si="980"/>
        <v>#REF!</v>
      </c>
    </row>
    <row r="1273" spans="1:31" ht="13.5" thickBot="1" x14ac:dyDescent="0.25">
      <c r="A1273" s="25">
        <v>88</v>
      </c>
      <c r="B1273" s="51"/>
      <c r="C1273" s="95"/>
      <c r="D1273" s="53" t="s">
        <v>54</v>
      </c>
      <c r="E1273" s="54">
        <f>COUNTIF(E1263:E1271,"&gt;0.0")</f>
        <v>8</v>
      </c>
      <c r="F1273" s="55"/>
      <c r="G1273" s="56"/>
      <c r="H1273" s="55"/>
      <c r="I1273" s="56"/>
      <c r="J1273" s="57"/>
      <c r="K1273" s="58"/>
      <c r="L1273" s="59"/>
      <c r="M1273" s="58"/>
      <c r="N1273" s="59"/>
      <c r="O1273" s="57"/>
      <c r="P1273" s="57"/>
      <c r="Q1273" s="60"/>
      <c r="R1273" s="57"/>
      <c r="S1273" s="60"/>
      <c r="T1273" s="57"/>
      <c r="U1273" s="42"/>
      <c r="V1273" s="43"/>
      <c r="W1273" s="44"/>
      <c r="X1273" s="45"/>
      <c r="Y1273" s="44"/>
      <c r="Z1273" s="45"/>
      <c r="AA1273" s="46"/>
      <c r="AB1273" s="183"/>
      <c r="AC1273" s="36">
        <v>1262</v>
      </c>
      <c r="AD1273" s="47"/>
    </row>
    <row r="1274" spans="1:31" ht="15.75" thickBot="1" x14ac:dyDescent="0.3">
      <c r="A1274" s="25">
        <v>89</v>
      </c>
      <c r="B1274" s="78" t="s">
        <v>2195</v>
      </c>
      <c r="C1274" s="72"/>
      <c r="D1274" s="28"/>
      <c r="E1274" s="69"/>
      <c r="F1274" s="41"/>
      <c r="G1274" s="100"/>
      <c r="H1274" s="41"/>
      <c r="I1274" s="100"/>
      <c r="J1274" s="41"/>
      <c r="K1274" s="41"/>
      <c r="L1274" s="70"/>
      <c r="M1274" s="41"/>
      <c r="N1274" s="100"/>
      <c r="O1274" s="41"/>
      <c r="P1274" s="41"/>
      <c r="Q1274" s="70"/>
      <c r="R1274" s="41"/>
      <c r="S1274" s="100"/>
      <c r="T1274" s="41"/>
      <c r="U1274" s="42"/>
      <c r="V1274" s="43"/>
      <c r="W1274" s="33"/>
      <c r="X1274" s="34"/>
      <c r="Y1274" s="33"/>
      <c r="Z1274" s="34"/>
      <c r="AA1274" s="35"/>
      <c r="AB1274" s="184">
        <v>100</v>
      </c>
      <c r="AC1274" s="36">
        <v>1263</v>
      </c>
      <c r="AD1274" s="47"/>
    </row>
    <row r="1275" spans="1:31" x14ac:dyDescent="0.2">
      <c r="A1275" s="25">
        <v>89</v>
      </c>
      <c r="B1275" s="38" t="s">
        <v>2196</v>
      </c>
      <c r="C1275" s="72" t="s">
        <v>2197</v>
      </c>
      <c r="D1275" s="49">
        <v>936</v>
      </c>
      <c r="E1275" s="69">
        <v>37073</v>
      </c>
      <c r="F1275" s="41">
        <v>10496292</v>
      </c>
      <c r="G1275" s="70">
        <v>8.0785699999999991</v>
      </c>
      <c r="H1275" s="41">
        <v>173010</v>
      </c>
      <c r="I1275" s="70">
        <v>2.9998300000000002</v>
      </c>
      <c r="J1275" s="41">
        <f t="shared" ref="J1275:J1282" si="983">ROUND((+F1275*G1275+H1275*I1275)/1000,0)</f>
        <v>85314</v>
      </c>
      <c r="K1275" s="41">
        <v>9439526</v>
      </c>
      <c r="L1275" s="70">
        <v>8.0768900000000006</v>
      </c>
      <c r="M1275" s="41">
        <v>174340</v>
      </c>
      <c r="N1275" s="70">
        <v>3.0037500000000001</v>
      </c>
      <c r="O1275" s="41">
        <f t="shared" ref="O1275:O1282" si="984">ROUND((+K1275*L1275+M1275*N1275)/1000,0)</f>
        <v>76766</v>
      </c>
      <c r="P1275" s="41">
        <v>11280310</v>
      </c>
      <c r="Q1275" s="70">
        <v>8.0800999999999998</v>
      </c>
      <c r="R1275" s="41">
        <v>181510</v>
      </c>
      <c r="S1275" s="70">
        <v>3.0037500000000001</v>
      </c>
      <c r="T1275" s="41">
        <f t="shared" ref="T1275:T1282" si="985">ROUND((+P1275*Q1275+R1275*S1275)/1000,0)</f>
        <v>91691</v>
      </c>
      <c r="U1275" s="42">
        <f t="shared" ref="U1275:U1283" si="986">ROUND(+T1275+O1275+J1275,0)</f>
        <v>253771</v>
      </c>
      <c r="V1275" s="43" t="s">
        <v>37</v>
      </c>
      <c r="W1275" s="44">
        <f t="shared" ref="W1275:W1283" si="987">IF(V1275="yes",U1275,"")</f>
        <v>253771</v>
      </c>
      <c r="X1275" s="45">
        <f t="shared" ref="X1275:X1283" si="988">IF(V1275="yes",W1275/W$1284,0)</f>
        <v>4.7570363163809401E-2</v>
      </c>
      <c r="Y1275" s="44">
        <f t="shared" ref="Y1275:Y1283" si="989">IF(V1275="yes",D1275,"")</f>
        <v>936</v>
      </c>
      <c r="Z1275" s="45">
        <f t="shared" ref="Z1275:Z1283" si="990">IF(V1275="yes",Y1275/Y$1284,0)</f>
        <v>0.1305439330543933</v>
      </c>
      <c r="AA1275" s="46">
        <f t="shared" ref="AA1275:AA1283" si="991">(X1275*0.25+Z1275*0.75)</f>
        <v>0.10980054058174733</v>
      </c>
      <c r="AB1275" s="183">
        <f>ROUND(+AA1275*$AB$1274,3)</f>
        <v>10.98</v>
      </c>
      <c r="AC1275" s="36">
        <v>1264</v>
      </c>
      <c r="AD1275" s="47" t="e">
        <f>VLOOKUP(B1275,#REF!,3,FALSE)</f>
        <v>#REF!</v>
      </c>
      <c r="AE1275" s="2" t="e">
        <f t="shared" ref="AE1275:AE1284" si="992">EXACT(D1275,AD1275)</f>
        <v>#REF!</v>
      </c>
    </row>
    <row r="1276" spans="1:31" x14ac:dyDescent="0.2">
      <c r="A1276" s="25">
        <v>89</v>
      </c>
      <c r="B1276" s="38" t="s">
        <v>2198</v>
      </c>
      <c r="C1276" s="72" t="s">
        <v>2199</v>
      </c>
      <c r="D1276" s="28">
        <v>359</v>
      </c>
      <c r="E1276" s="69">
        <v>37803</v>
      </c>
      <c r="F1276" s="41">
        <v>3647762</v>
      </c>
      <c r="G1276" s="70">
        <v>9.9057499999999994</v>
      </c>
      <c r="H1276" s="41">
        <v>87776</v>
      </c>
      <c r="I1276" s="70">
        <v>2.84816</v>
      </c>
      <c r="J1276" s="41">
        <f t="shared" si="983"/>
        <v>36384</v>
      </c>
      <c r="K1276" s="41">
        <v>3445682</v>
      </c>
      <c r="L1276" s="70">
        <v>9.9957100000000008</v>
      </c>
      <c r="M1276" s="41">
        <v>18751</v>
      </c>
      <c r="N1276" s="70">
        <v>2.98651</v>
      </c>
      <c r="O1276" s="41">
        <f t="shared" si="984"/>
        <v>34498</v>
      </c>
      <c r="P1276" s="41">
        <v>4063549</v>
      </c>
      <c r="Q1276" s="70">
        <v>9.6747300000000003</v>
      </c>
      <c r="R1276" s="41">
        <v>19510</v>
      </c>
      <c r="S1276" s="70">
        <v>3.0037500000000001</v>
      </c>
      <c r="T1276" s="41">
        <f t="shared" si="985"/>
        <v>39372</v>
      </c>
      <c r="U1276" s="42">
        <f t="shared" si="986"/>
        <v>110254</v>
      </c>
      <c r="V1276" s="43" t="s">
        <v>37</v>
      </c>
      <c r="W1276" s="44">
        <f t="shared" si="987"/>
        <v>110254</v>
      </c>
      <c r="X1276" s="45">
        <f t="shared" si="988"/>
        <v>2.0667542076370591E-2</v>
      </c>
      <c r="Y1276" s="44">
        <f t="shared" si="989"/>
        <v>359</v>
      </c>
      <c r="Z1276" s="45">
        <f t="shared" si="990"/>
        <v>5.0069735006973502E-2</v>
      </c>
      <c r="AA1276" s="46">
        <f t="shared" si="991"/>
        <v>4.2719186774322772E-2</v>
      </c>
      <c r="AB1276" s="183">
        <f>ROUND(+AA1276*$AB$1274,3)</f>
        <v>4.2720000000000002</v>
      </c>
      <c r="AC1276" s="36">
        <v>1265</v>
      </c>
      <c r="AD1276" s="47" t="e">
        <f>VLOOKUP(B1276,#REF!,3,FALSE)</f>
        <v>#REF!</v>
      </c>
      <c r="AE1276" s="2" t="e">
        <f t="shared" si="992"/>
        <v>#REF!</v>
      </c>
    </row>
    <row r="1277" spans="1:31" x14ac:dyDescent="0.2">
      <c r="A1277" s="25">
        <v>89</v>
      </c>
      <c r="B1277" s="38" t="s">
        <v>2200</v>
      </c>
      <c r="C1277" s="72" t="s">
        <v>2201</v>
      </c>
      <c r="D1277" s="28">
        <v>579</v>
      </c>
      <c r="E1277" s="69">
        <v>37803</v>
      </c>
      <c r="F1277" s="41">
        <v>5021512</v>
      </c>
      <c r="G1277" s="70">
        <v>14.969279999999999</v>
      </c>
      <c r="H1277" s="41">
        <v>18557</v>
      </c>
      <c r="I1277" s="70">
        <v>3.0037500000000001</v>
      </c>
      <c r="J1277" s="41">
        <f t="shared" si="983"/>
        <v>75224</v>
      </c>
      <c r="K1277" s="41">
        <v>4480196</v>
      </c>
      <c r="L1277" s="70">
        <v>11.353870000000001</v>
      </c>
      <c r="M1277" s="41">
        <v>57069</v>
      </c>
      <c r="N1277" s="70">
        <v>2.9963700000000002</v>
      </c>
      <c r="O1277" s="41">
        <f t="shared" si="984"/>
        <v>51039</v>
      </c>
      <c r="P1277" s="41">
        <v>5114394</v>
      </c>
      <c r="Q1277" s="70">
        <v>10.26233</v>
      </c>
      <c r="R1277" s="41">
        <v>60303</v>
      </c>
      <c r="S1277" s="70">
        <v>3.0015100000000001</v>
      </c>
      <c r="T1277" s="41">
        <f t="shared" si="985"/>
        <v>52667</v>
      </c>
      <c r="U1277" s="42">
        <f t="shared" si="986"/>
        <v>178930</v>
      </c>
      <c r="V1277" s="43" t="s">
        <v>37</v>
      </c>
      <c r="W1277" s="44">
        <f t="shared" si="987"/>
        <v>178930</v>
      </c>
      <c r="X1277" s="45">
        <f t="shared" si="988"/>
        <v>3.3541125979329456E-2</v>
      </c>
      <c r="Y1277" s="44">
        <f t="shared" si="989"/>
        <v>579</v>
      </c>
      <c r="Z1277" s="45">
        <f t="shared" si="990"/>
        <v>8.0753138075313813E-2</v>
      </c>
      <c r="AA1277" s="46">
        <f t="shared" si="991"/>
        <v>6.8950135051317724E-2</v>
      </c>
      <c r="AB1277" s="183">
        <f t="shared" ref="AB1277:AB1283" si="993">ROUND(+AA1277*$AB$1274,3)</f>
        <v>6.8949999999999996</v>
      </c>
      <c r="AC1277" s="36">
        <v>1266</v>
      </c>
      <c r="AD1277" s="47" t="e">
        <f>VLOOKUP(B1277,#REF!,3,FALSE)</f>
        <v>#REF!</v>
      </c>
      <c r="AE1277" s="2" t="e">
        <f t="shared" si="992"/>
        <v>#REF!</v>
      </c>
    </row>
    <row r="1278" spans="1:31" x14ac:dyDescent="0.2">
      <c r="A1278" s="25">
        <v>89</v>
      </c>
      <c r="B1278" s="38" t="s">
        <v>2202</v>
      </c>
      <c r="C1278" s="72" t="s">
        <v>2203</v>
      </c>
      <c r="D1278" s="28">
        <v>380</v>
      </c>
      <c r="E1278" s="69">
        <v>37803</v>
      </c>
      <c r="F1278" s="41">
        <v>2848653</v>
      </c>
      <c r="G1278" s="70">
        <v>9.2124199999999998</v>
      </c>
      <c r="H1278" s="41">
        <v>637968</v>
      </c>
      <c r="I1278" s="70">
        <v>3.0037500000000001</v>
      </c>
      <c r="J1278" s="41">
        <f t="shared" si="983"/>
        <v>28159</v>
      </c>
      <c r="K1278" s="41">
        <v>2636815</v>
      </c>
      <c r="L1278" s="70">
        <v>7.9501200000000001</v>
      </c>
      <c r="M1278" s="41">
        <v>643259</v>
      </c>
      <c r="N1278" s="70">
        <v>2.9988000000000001</v>
      </c>
      <c r="O1278" s="41">
        <f t="shared" si="984"/>
        <v>22892</v>
      </c>
      <c r="P1278" s="41">
        <v>2933310</v>
      </c>
      <c r="Q1278" s="70">
        <v>7.9964300000000001</v>
      </c>
      <c r="R1278" s="41">
        <v>671043</v>
      </c>
      <c r="S1278" s="70">
        <v>3</v>
      </c>
      <c r="T1278" s="41">
        <f t="shared" si="985"/>
        <v>25469</v>
      </c>
      <c r="U1278" s="42">
        <f t="shared" si="986"/>
        <v>76520</v>
      </c>
      <c r="V1278" s="43" t="s">
        <v>37</v>
      </c>
      <c r="W1278" s="44">
        <f t="shared" si="987"/>
        <v>76520</v>
      </c>
      <c r="X1278" s="45">
        <f t="shared" si="988"/>
        <v>1.4343972279317555E-2</v>
      </c>
      <c r="Y1278" s="44">
        <f t="shared" si="989"/>
        <v>380</v>
      </c>
      <c r="Z1278" s="45">
        <f t="shared" si="990"/>
        <v>5.2998605299860529E-2</v>
      </c>
      <c r="AA1278" s="46">
        <f t="shared" si="991"/>
        <v>4.3334947044724785E-2</v>
      </c>
      <c r="AB1278" s="183">
        <f t="shared" si="993"/>
        <v>4.3330000000000002</v>
      </c>
      <c r="AC1278" s="36">
        <v>1267</v>
      </c>
      <c r="AD1278" s="47" t="e">
        <f>VLOOKUP(B1278,#REF!,3,FALSE)</f>
        <v>#REF!</v>
      </c>
      <c r="AE1278" s="2" t="e">
        <f t="shared" si="992"/>
        <v>#REF!</v>
      </c>
    </row>
    <row r="1279" spans="1:31" x14ac:dyDescent="0.2">
      <c r="A1279" s="25">
        <v>89</v>
      </c>
      <c r="B1279" s="38" t="s">
        <v>2204</v>
      </c>
      <c r="C1279" s="72" t="s">
        <v>2205</v>
      </c>
      <c r="D1279" s="28">
        <v>367</v>
      </c>
      <c r="E1279" s="69"/>
      <c r="F1279" s="41">
        <v>2495018</v>
      </c>
      <c r="G1279" s="70">
        <v>8.1</v>
      </c>
      <c r="H1279" s="41">
        <v>344000</v>
      </c>
      <c r="I1279" s="70">
        <v>0</v>
      </c>
      <c r="J1279" s="41">
        <f t="shared" si="983"/>
        <v>20210</v>
      </c>
      <c r="K1279" s="41">
        <v>2289271</v>
      </c>
      <c r="L1279" s="70">
        <v>9.3414400000000004</v>
      </c>
      <c r="M1279" s="41">
        <v>350999</v>
      </c>
      <c r="N1279" s="70">
        <v>3.0037500000000001</v>
      </c>
      <c r="O1279" s="41">
        <f t="shared" si="984"/>
        <v>22439</v>
      </c>
      <c r="P1279" s="41">
        <v>2569767</v>
      </c>
      <c r="Q1279" s="70">
        <v>7.65984</v>
      </c>
      <c r="R1279" s="41">
        <v>361849</v>
      </c>
      <c r="S1279" s="70">
        <v>3.0037500000000001</v>
      </c>
      <c r="T1279" s="41">
        <f t="shared" si="985"/>
        <v>20771</v>
      </c>
      <c r="U1279" s="42">
        <f t="shared" si="986"/>
        <v>63420</v>
      </c>
      <c r="V1279" s="43" t="s">
        <v>37</v>
      </c>
      <c r="W1279" s="44">
        <f t="shared" si="987"/>
        <v>63420</v>
      </c>
      <c r="X1279" s="45">
        <f t="shared" si="988"/>
        <v>1.1888326214771554E-2</v>
      </c>
      <c r="Y1279" s="44">
        <f t="shared" si="989"/>
        <v>367</v>
      </c>
      <c r="Z1279" s="45">
        <f t="shared" si="990"/>
        <v>5.1185495118549515E-2</v>
      </c>
      <c r="AA1279" s="46">
        <f t="shared" si="991"/>
        <v>4.1361202892605024E-2</v>
      </c>
      <c r="AB1279" s="183">
        <f t="shared" si="993"/>
        <v>4.1360000000000001</v>
      </c>
      <c r="AC1279" s="36">
        <v>1268</v>
      </c>
      <c r="AD1279" s="47" t="e">
        <f>VLOOKUP(B1279,#REF!,3,FALSE)</f>
        <v>#REF!</v>
      </c>
      <c r="AE1279" s="2" t="e">
        <f t="shared" si="992"/>
        <v>#REF!</v>
      </c>
    </row>
    <row r="1280" spans="1:31" x14ac:dyDescent="0.2">
      <c r="A1280" s="25">
        <v>89</v>
      </c>
      <c r="B1280" s="38" t="s">
        <v>2206</v>
      </c>
      <c r="C1280" s="72" t="s">
        <v>2207</v>
      </c>
      <c r="D1280" s="28">
        <v>224</v>
      </c>
      <c r="E1280" s="69">
        <v>37803</v>
      </c>
      <c r="F1280" s="41">
        <v>1804916</v>
      </c>
      <c r="G1280" s="70">
        <v>7.1465899999999998</v>
      </c>
      <c r="H1280" s="41">
        <v>57200</v>
      </c>
      <c r="I1280" s="70">
        <v>0</v>
      </c>
      <c r="J1280" s="41">
        <f t="shared" si="983"/>
        <v>12899</v>
      </c>
      <c r="K1280" s="41">
        <v>1658069</v>
      </c>
      <c r="L1280" s="70">
        <v>7.9870000000000001</v>
      </c>
      <c r="M1280" s="41">
        <v>57646</v>
      </c>
      <c r="N1280" s="70">
        <v>0</v>
      </c>
      <c r="O1280" s="41">
        <f t="shared" si="984"/>
        <v>13243</v>
      </c>
      <c r="P1280" s="41">
        <v>1866415</v>
      </c>
      <c r="Q1280" s="70">
        <v>19.210260000000002</v>
      </c>
      <c r="R1280" s="41">
        <v>59981</v>
      </c>
      <c r="S1280" s="70">
        <v>3.0037500000000001</v>
      </c>
      <c r="T1280" s="41">
        <f t="shared" si="985"/>
        <v>36034</v>
      </c>
      <c r="U1280" s="42">
        <f t="shared" si="986"/>
        <v>62176</v>
      </c>
      <c r="V1280" s="43" t="s">
        <v>37</v>
      </c>
      <c r="W1280" s="44">
        <f t="shared" si="987"/>
        <v>62176</v>
      </c>
      <c r="X1280" s="45">
        <f t="shared" si="988"/>
        <v>1.1655133565588713E-2</v>
      </c>
      <c r="Y1280" s="44">
        <f t="shared" si="989"/>
        <v>224</v>
      </c>
      <c r="Z1280" s="45">
        <f t="shared" si="990"/>
        <v>3.1241283124128313E-2</v>
      </c>
      <c r="AA1280" s="46">
        <f t="shared" si="991"/>
        <v>2.6344745734493413E-2</v>
      </c>
      <c r="AB1280" s="183">
        <f t="shared" si="993"/>
        <v>2.6339999999999999</v>
      </c>
      <c r="AC1280" s="36">
        <v>1269</v>
      </c>
      <c r="AD1280" s="47" t="e">
        <f>VLOOKUP(B1280,#REF!,3,FALSE)</f>
        <v>#REF!</v>
      </c>
      <c r="AE1280" s="2" t="e">
        <f t="shared" si="992"/>
        <v>#REF!</v>
      </c>
    </row>
    <row r="1281" spans="1:55" x14ac:dyDescent="0.2">
      <c r="A1281" s="25">
        <v>89</v>
      </c>
      <c r="B1281" s="38" t="s">
        <v>2208</v>
      </c>
      <c r="C1281" s="72" t="s">
        <v>2209</v>
      </c>
      <c r="D1281" s="28">
        <v>33</v>
      </c>
      <c r="E1281" s="69">
        <v>37803</v>
      </c>
      <c r="F1281" s="41">
        <v>203065</v>
      </c>
      <c r="G1281" s="70">
        <v>2.28498</v>
      </c>
      <c r="H1281" s="41">
        <v>21564</v>
      </c>
      <c r="I1281" s="70">
        <v>0</v>
      </c>
      <c r="J1281" s="41">
        <f t="shared" si="983"/>
        <v>464</v>
      </c>
      <c r="K1281" s="41">
        <v>186558</v>
      </c>
      <c r="L1281" s="70">
        <v>2.4871599999999998</v>
      </c>
      <c r="M1281" s="41">
        <v>22114</v>
      </c>
      <c r="N1281" s="70">
        <v>0</v>
      </c>
      <c r="O1281" s="41">
        <f t="shared" si="984"/>
        <v>464</v>
      </c>
      <c r="P1281" s="41">
        <v>192904</v>
      </c>
      <c r="Q1281" s="70">
        <v>3.7013199999999999</v>
      </c>
      <c r="R1281" s="41">
        <v>23008</v>
      </c>
      <c r="S1281" s="70">
        <v>0</v>
      </c>
      <c r="T1281" s="41">
        <f t="shared" si="985"/>
        <v>714</v>
      </c>
      <c r="U1281" s="42">
        <f t="shared" si="986"/>
        <v>1642</v>
      </c>
      <c r="V1281" s="43" t="s">
        <v>154</v>
      </c>
      <c r="W1281" s="44" t="str">
        <f t="shared" si="987"/>
        <v/>
      </c>
      <c r="X1281" s="45">
        <f t="shared" si="988"/>
        <v>0</v>
      </c>
      <c r="Y1281" s="44" t="str">
        <f t="shared" si="989"/>
        <v/>
      </c>
      <c r="Z1281" s="45">
        <f t="shared" si="990"/>
        <v>0</v>
      </c>
      <c r="AA1281" s="46">
        <f t="shared" si="991"/>
        <v>0</v>
      </c>
      <c r="AB1281" s="183">
        <f t="shared" si="993"/>
        <v>0</v>
      </c>
      <c r="AC1281" s="36">
        <v>1270</v>
      </c>
      <c r="AD1281" s="47" t="e">
        <f>VLOOKUP(B1281,#REF!,3,FALSE)</f>
        <v>#REF!</v>
      </c>
      <c r="AE1281" s="2" t="e">
        <f t="shared" si="992"/>
        <v>#REF!</v>
      </c>
    </row>
    <row r="1282" spans="1:55" x14ac:dyDescent="0.2">
      <c r="A1282" s="25">
        <v>89</v>
      </c>
      <c r="B1282" s="38" t="s">
        <v>2210</v>
      </c>
      <c r="C1282" s="72" t="s">
        <v>2211</v>
      </c>
      <c r="D1282" s="28">
        <v>272</v>
      </c>
      <c r="E1282" s="69">
        <v>37803</v>
      </c>
      <c r="F1282" s="41">
        <v>2605132</v>
      </c>
      <c r="G1282" s="70">
        <v>5.32334</v>
      </c>
      <c r="H1282" s="41">
        <v>391232</v>
      </c>
      <c r="I1282" s="70">
        <v>0</v>
      </c>
      <c r="J1282" s="41">
        <f t="shared" si="983"/>
        <v>13868</v>
      </c>
      <c r="K1282" s="41">
        <v>2286231</v>
      </c>
      <c r="L1282" s="70">
        <v>6.0658799999999999</v>
      </c>
      <c r="M1282" s="41">
        <v>396126</v>
      </c>
      <c r="N1282" s="70">
        <v>0</v>
      </c>
      <c r="O1282" s="41">
        <f t="shared" si="984"/>
        <v>13868</v>
      </c>
      <c r="P1282" s="41">
        <v>2465438</v>
      </c>
      <c r="Q1282" s="70">
        <v>5.7060899999999997</v>
      </c>
      <c r="R1282" s="41">
        <v>412172</v>
      </c>
      <c r="S1282" s="70">
        <v>0</v>
      </c>
      <c r="T1282" s="41">
        <f t="shared" si="985"/>
        <v>14068</v>
      </c>
      <c r="U1282" s="42">
        <f t="shared" si="986"/>
        <v>41804</v>
      </c>
      <c r="V1282" s="43" t="s">
        <v>37</v>
      </c>
      <c r="W1282" s="44">
        <f t="shared" si="987"/>
        <v>41804</v>
      </c>
      <c r="X1282" s="45">
        <f t="shared" si="988"/>
        <v>7.8363227543725971E-3</v>
      </c>
      <c r="Y1282" s="44">
        <f t="shared" si="989"/>
        <v>272</v>
      </c>
      <c r="Z1282" s="45">
        <f t="shared" si="990"/>
        <v>3.7935843793584383E-2</v>
      </c>
      <c r="AA1282" s="46">
        <f t="shared" si="991"/>
        <v>3.0410963533781435E-2</v>
      </c>
      <c r="AB1282" s="183">
        <f t="shared" si="993"/>
        <v>3.0409999999999999</v>
      </c>
      <c r="AC1282" s="36">
        <v>1271</v>
      </c>
      <c r="AD1282" s="47" t="e">
        <f>VLOOKUP(B1282,#REF!,3,FALSE)</f>
        <v>#REF!</v>
      </c>
      <c r="AE1282" s="2" t="e">
        <f t="shared" si="992"/>
        <v>#REF!</v>
      </c>
    </row>
    <row r="1283" spans="1:55" x14ac:dyDescent="0.2">
      <c r="A1283" s="25">
        <v>89</v>
      </c>
      <c r="B1283" s="38" t="s">
        <v>2212</v>
      </c>
      <c r="C1283" s="39" t="s">
        <v>51</v>
      </c>
      <c r="D1283" s="28">
        <v>4053</v>
      </c>
      <c r="E1283" s="69">
        <v>37803</v>
      </c>
      <c r="F1283" s="30"/>
      <c r="G1283" s="70"/>
      <c r="H1283" s="41"/>
      <c r="I1283" s="70"/>
      <c r="J1283" s="41">
        <v>1478705</v>
      </c>
      <c r="K1283" s="41"/>
      <c r="L1283" s="70"/>
      <c r="M1283" s="41"/>
      <c r="N1283" s="70"/>
      <c r="O1283" s="41">
        <v>1539065</v>
      </c>
      <c r="P1283" s="41"/>
      <c r="Q1283" s="70"/>
      <c r="R1283" s="41"/>
      <c r="S1283" s="70"/>
      <c r="T1283" s="41">
        <v>1530000</v>
      </c>
      <c r="U1283" s="42">
        <f t="shared" si="986"/>
        <v>4547770</v>
      </c>
      <c r="V1283" s="43" t="s">
        <v>37</v>
      </c>
      <c r="W1283" s="44">
        <f t="shared" si="987"/>
        <v>4547770</v>
      </c>
      <c r="X1283" s="45">
        <f t="shared" si="988"/>
        <v>0.85249721396644018</v>
      </c>
      <c r="Y1283" s="44">
        <f t="shared" si="989"/>
        <v>4053</v>
      </c>
      <c r="Z1283" s="45">
        <f t="shared" si="990"/>
        <v>0.56527196652719669</v>
      </c>
      <c r="AA1283" s="46">
        <f t="shared" si="991"/>
        <v>0.63707827838700759</v>
      </c>
      <c r="AB1283" s="183">
        <f t="shared" si="993"/>
        <v>63.707999999999998</v>
      </c>
      <c r="AC1283" s="36">
        <v>1272</v>
      </c>
      <c r="AD1283" s="47" t="e">
        <f>VLOOKUP(B1283,#REF!,3,FALSE)</f>
        <v>#REF!</v>
      </c>
      <c r="AE1283" s="2" t="e">
        <f t="shared" si="992"/>
        <v>#REF!</v>
      </c>
    </row>
    <row r="1284" spans="1:55" x14ac:dyDescent="0.2">
      <c r="A1284" s="25">
        <v>89</v>
      </c>
      <c r="B1284" s="51" t="s">
        <v>2213</v>
      </c>
      <c r="C1284" s="95" t="s">
        <v>2214</v>
      </c>
      <c r="D1284" s="53">
        <f>SUBTOTAL(9,D1275:D1283)</f>
        <v>7203</v>
      </c>
      <c r="E1284" s="69"/>
      <c r="F1284" s="55"/>
      <c r="G1284" s="56"/>
      <c r="H1284" s="55"/>
      <c r="I1284" s="56"/>
      <c r="J1284" s="57">
        <f>SUBTOTAL(9,J1275:J1283)</f>
        <v>1751227</v>
      </c>
      <c r="K1284" s="58"/>
      <c r="L1284" s="59"/>
      <c r="M1284" s="58"/>
      <c r="N1284" s="59"/>
      <c r="O1284" s="57">
        <f>SUBTOTAL(9,O1275:O1283)</f>
        <v>1774274</v>
      </c>
      <c r="P1284" s="57"/>
      <c r="Q1284" s="60"/>
      <c r="R1284" s="57"/>
      <c r="S1284" s="60"/>
      <c r="T1284" s="57">
        <f>SUBTOTAL(9,T1275:T1283)</f>
        <v>1810786</v>
      </c>
      <c r="U1284" s="57">
        <f>SUBTOTAL(9,U1275:U1283)</f>
        <v>5336287</v>
      </c>
      <c r="V1284" s="43"/>
      <c r="W1284" s="61">
        <f t="shared" ref="W1284:AB1284" si="994">SUBTOTAL(9,W1275:W1283)</f>
        <v>5334645</v>
      </c>
      <c r="X1284" s="62">
        <f t="shared" si="994"/>
        <v>1</v>
      </c>
      <c r="Y1284" s="61">
        <f t="shared" si="994"/>
        <v>7170</v>
      </c>
      <c r="Z1284" s="62">
        <f t="shared" si="994"/>
        <v>1</v>
      </c>
      <c r="AA1284" s="63">
        <f t="shared" si="994"/>
        <v>1</v>
      </c>
      <c r="AB1284" s="64">
        <f t="shared" si="994"/>
        <v>99.998999999999995</v>
      </c>
      <c r="AC1284" s="36">
        <v>1273</v>
      </c>
      <c r="AD1284" s="47" t="e">
        <f>VLOOKUP(B1284,#REF!,3,FALSE)</f>
        <v>#REF!</v>
      </c>
      <c r="AE1284" s="2" t="e">
        <f t="shared" si="992"/>
        <v>#REF!</v>
      </c>
    </row>
    <row r="1285" spans="1:55" ht="13.5" thickBot="1" x14ac:dyDescent="0.25">
      <c r="A1285" s="25">
        <v>89</v>
      </c>
      <c r="B1285" s="51"/>
      <c r="C1285" s="52"/>
      <c r="D1285" s="53" t="s">
        <v>54</v>
      </c>
      <c r="E1285" s="54">
        <f>COUNTIF(E1275:E1283,"&gt;0.0")</f>
        <v>8</v>
      </c>
      <c r="F1285" s="55"/>
      <c r="G1285" s="56"/>
      <c r="H1285" s="55"/>
      <c r="I1285" s="56"/>
      <c r="J1285" s="57"/>
      <c r="K1285" s="58"/>
      <c r="L1285" s="59"/>
      <c r="M1285" s="58"/>
      <c r="N1285" s="59"/>
      <c r="O1285" s="57"/>
      <c r="P1285" s="57"/>
      <c r="Q1285" s="60"/>
      <c r="R1285" s="57"/>
      <c r="S1285" s="60"/>
      <c r="T1285" s="57"/>
      <c r="U1285" s="42"/>
      <c r="V1285" s="43"/>
      <c r="W1285" s="44"/>
      <c r="X1285" s="45"/>
      <c r="Y1285" s="44"/>
      <c r="Z1285" s="45"/>
      <c r="AA1285" s="46"/>
      <c r="AB1285" s="183"/>
      <c r="AC1285" s="36">
        <v>1274</v>
      </c>
      <c r="AD1285" s="47"/>
    </row>
    <row r="1286" spans="1:55" ht="15.75" thickBot="1" x14ac:dyDescent="0.3">
      <c r="A1286" s="25">
        <v>90</v>
      </c>
      <c r="B1286" s="78" t="s">
        <v>2215</v>
      </c>
      <c r="C1286" s="72"/>
      <c r="D1286" s="49"/>
      <c r="E1286" s="69"/>
      <c r="F1286" s="41"/>
      <c r="G1286" s="100"/>
      <c r="H1286" s="41"/>
      <c r="I1286" s="100"/>
      <c r="J1286" s="41"/>
      <c r="K1286" s="41"/>
      <c r="L1286" s="70"/>
      <c r="M1286" s="41"/>
      <c r="N1286" s="100"/>
      <c r="O1286" s="41"/>
      <c r="P1286" s="41"/>
      <c r="Q1286" s="70"/>
      <c r="R1286" s="41"/>
      <c r="S1286" s="70"/>
      <c r="T1286" s="41"/>
      <c r="U1286" s="42"/>
      <c r="V1286" s="43"/>
      <c r="W1286" s="33"/>
      <c r="X1286" s="34"/>
      <c r="Y1286" s="33"/>
      <c r="Z1286" s="34"/>
      <c r="AA1286" s="35"/>
      <c r="AB1286" s="184">
        <v>100</v>
      </c>
      <c r="AC1286" s="36">
        <v>1275</v>
      </c>
      <c r="AD1286" s="47"/>
    </row>
    <row r="1287" spans="1:55" x14ac:dyDescent="0.2">
      <c r="A1287" s="25">
        <v>90</v>
      </c>
      <c r="B1287" s="38" t="s">
        <v>2216</v>
      </c>
      <c r="C1287" s="72" t="s">
        <v>2217</v>
      </c>
      <c r="D1287" s="49">
        <v>25529</v>
      </c>
      <c r="E1287" s="69">
        <v>37622</v>
      </c>
      <c r="F1287" s="41">
        <v>324051893</v>
      </c>
      <c r="G1287" s="70">
        <v>17.370909999999999</v>
      </c>
      <c r="H1287" s="41">
        <v>915798</v>
      </c>
      <c r="I1287" s="70">
        <v>2.8641700000000001</v>
      </c>
      <c r="J1287" s="41">
        <f t="shared" ref="J1287:J1293" si="995">ROUND((+F1287*G1287+H1287*I1287)/1000,0)</f>
        <v>5631699</v>
      </c>
      <c r="K1287" s="41">
        <v>322280318</v>
      </c>
      <c r="L1287" s="70">
        <v>16.291799999999999</v>
      </c>
      <c r="M1287" s="41">
        <v>866329</v>
      </c>
      <c r="N1287" s="70">
        <v>3.0037500000000001</v>
      </c>
      <c r="O1287" s="41">
        <f t="shared" ref="O1287:O1293" si="996">ROUND((+K1287*L1287+M1287*N1287)/1000,0)</f>
        <v>5253129</v>
      </c>
      <c r="P1287" s="41">
        <v>339230585</v>
      </c>
      <c r="Q1287" s="70">
        <v>15.93305</v>
      </c>
      <c r="R1287" s="41">
        <v>894399</v>
      </c>
      <c r="S1287" s="70">
        <v>3.0031300000000001</v>
      </c>
      <c r="T1287" s="41">
        <f t="shared" ref="T1287:T1293" si="997">ROUND((+P1287*Q1287+R1287*S1287)/1000,0)</f>
        <v>5407664</v>
      </c>
      <c r="U1287" s="42">
        <f t="shared" ref="U1287:U1294" si="998">ROUND(+T1287+O1287+J1287,0)</f>
        <v>16292492</v>
      </c>
      <c r="V1287" s="43" t="s">
        <v>37</v>
      </c>
      <c r="W1287" s="44">
        <f t="shared" ref="W1287:W1294" si="999">IF(V1287="yes",U1287,"")</f>
        <v>16292492</v>
      </c>
      <c r="X1287" s="45">
        <f t="shared" ref="X1287:X1294" si="1000">IF(V1287="yes",W1287/W$1295,0)</f>
        <v>0.47589860464445133</v>
      </c>
      <c r="Y1287" s="44">
        <f t="shared" ref="Y1287:Y1294" si="1001">IF(V1287="yes",D1287,"")</f>
        <v>25529</v>
      </c>
      <c r="Z1287" s="45">
        <f t="shared" ref="Z1287:Z1294" si="1002">IF(V1287="yes",Y1287/Y$1295,0)</f>
        <v>0.72040522617603076</v>
      </c>
      <c r="AA1287" s="46">
        <f t="shared" ref="AA1287:AA1294" si="1003">(X1287*0.25+Z1287*0.75)</f>
        <v>0.6592785707931359</v>
      </c>
      <c r="AB1287" s="183">
        <f>ROUND(+AA1287*$AB$1286,3)</f>
        <v>65.927999999999997</v>
      </c>
      <c r="AC1287" s="36">
        <v>1276</v>
      </c>
      <c r="AD1287" s="47" t="e">
        <f>VLOOKUP(B1287,#REF!,3,FALSE)</f>
        <v>#REF!</v>
      </c>
      <c r="AE1287" s="2" t="e">
        <f t="shared" ref="AE1287:AE1295" si="1004">EXACT(D1287,AD1287)</f>
        <v>#REF!</v>
      </c>
    </row>
    <row r="1288" spans="1:55" x14ac:dyDescent="0.2">
      <c r="A1288" s="25">
        <v>90</v>
      </c>
      <c r="B1288" s="38" t="s">
        <v>2218</v>
      </c>
      <c r="C1288" s="72" t="s">
        <v>2219</v>
      </c>
      <c r="D1288" s="28">
        <v>783</v>
      </c>
      <c r="E1288" s="69">
        <v>35977</v>
      </c>
      <c r="F1288" s="41">
        <v>4317196</v>
      </c>
      <c r="G1288" s="70">
        <v>13.314489999999999</v>
      </c>
      <c r="H1288" s="41">
        <v>35898</v>
      </c>
      <c r="I1288" s="70">
        <v>3.0037500000000001</v>
      </c>
      <c r="J1288" s="41">
        <f t="shared" si="995"/>
        <v>57589</v>
      </c>
      <c r="K1288" s="41">
        <v>4874139</v>
      </c>
      <c r="L1288" s="70">
        <v>12.29026</v>
      </c>
      <c r="M1288" s="41">
        <v>36349</v>
      </c>
      <c r="N1288" s="70">
        <v>2.99871</v>
      </c>
      <c r="O1288" s="41">
        <f t="shared" si="996"/>
        <v>60013</v>
      </c>
      <c r="P1288" s="41">
        <v>5493783</v>
      </c>
      <c r="Q1288" s="70">
        <v>11.94528</v>
      </c>
      <c r="R1288" s="41">
        <v>37754</v>
      </c>
      <c r="S1288" s="70">
        <v>2.9930599999999998</v>
      </c>
      <c r="T1288" s="41">
        <f t="shared" si="997"/>
        <v>65738</v>
      </c>
      <c r="U1288" s="42">
        <f t="shared" si="998"/>
        <v>183340</v>
      </c>
      <c r="V1288" s="43" t="s">
        <v>37</v>
      </c>
      <c r="W1288" s="44">
        <f t="shared" si="999"/>
        <v>183340</v>
      </c>
      <c r="X1288" s="45">
        <f t="shared" si="1000"/>
        <v>5.3553041594566206E-3</v>
      </c>
      <c r="Y1288" s="44">
        <f t="shared" si="1001"/>
        <v>783</v>
      </c>
      <c r="Z1288" s="45">
        <f t="shared" si="1002"/>
        <v>2.2095549849027851E-2</v>
      </c>
      <c r="AA1288" s="46">
        <f t="shared" si="1003"/>
        <v>1.7910488426635042E-2</v>
      </c>
      <c r="AB1288" s="183">
        <f t="shared" ref="AB1288:AB1294" si="1005">ROUND(+AA1288*$AB$1286,3)</f>
        <v>1.7909999999999999</v>
      </c>
      <c r="AC1288" s="36">
        <v>1277</v>
      </c>
      <c r="AD1288" s="47" t="e">
        <f>VLOOKUP(B1288,#REF!,3,FALSE)</f>
        <v>#REF!</v>
      </c>
      <c r="AE1288" s="2" t="e">
        <f t="shared" si="1004"/>
        <v>#REF!</v>
      </c>
    </row>
    <row r="1289" spans="1:55" x14ac:dyDescent="0.2">
      <c r="A1289" s="25">
        <v>90</v>
      </c>
      <c r="B1289" s="38" t="s">
        <v>2220</v>
      </c>
      <c r="C1289" s="73" t="s">
        <v>1540</v>
      </c>
      <c r="D1289" s="28">
        <v>734</v>
      </c>
      <c r="E1289" s="69">
        <v>35977</v>
      </c>
      <c r="F1289" s="41">
        <v>5710915</v>
      </c>
      <c r="G1289" s="70">
        <v>11.419779999999999</v>
      </c>
      <c r="H1289" s="41">
        <v>51863</v>
      </c>
      <c r="I1289" s="70">
        <v>3.0037500000000001</v>
      </c>
      <c r="J1289" s="41">
        <f t="shared" si="995"/>
        <v>65373</v>
      </c>
      <c r="K1289" s="41">
        <v>5990851</v>
      </c>
      <c r="L1289" s="70">
        <v>13.179410000000001</v>
      </c>
      <c r="M1289" s="41">
        <v>48013</v>
      </c>
      <c r="N1289" s="70">
        <v>2.99919</v>
      </c>
      <c r="O1289" s="41">
        <f t="shared" si="996"/>
        <v>79100</v>
      </c>
      <c r="P1289" s="41">
        <v>6693738</v>
      </c>
      <c r="Q1289" s="70">
        <v>13.15912</v>
      </c>
      <c r="R1289" s="41">
        <v>104392</v>
      </c>
      <c r="S1289" s="70">
        <v>3.0025300000000001</v>
      </c>
      <c r="T1289" s="41">
        <f t="shared" si="997"/>
        <v>88397</v>
      </c>
      <c r="U1289" s="42">
        <f t="shared" si="998"/>
        <v>232870</v>
      </c>
      <c r="V1289" s="43" t="s">
        <v>37</v>
      </c>
      <c r="W1289" s="44">
        <f t="shared" si="999"/>
        <v>232870</v>
      </c>
      <c r="X1289" s="45">
        <f t="shared" si="1000"/>
        <v>6.8020599957055918E-3</v>
      </c>
      <c r="Y1289" s="44">
        <f t="shared" si="1001"/>
        <v>734</v>
      </c>
      <c r="Z1289" s="45">
        <f t="shared" si="1002"/>
        <v>2.0712814290148714E-2</v>
      </c>
      <c r="AA1289" s="46">
        <f t="shared" si="1003"/>
        <v>1.7235125716537934E-2</v>
      </c>
      <c r="AB1289" s="183">
        <f t="shared" si="1005"/>
        <v>1.724</v>
      </c>
      <c r="AC1289" s="36">
        <v>1278</v>
      </c>
      <c r="AD1289" s="47" t="e">
        <f>VLOOKUP(B1289,#REF!,3,FALSE)</f>
        <v>#REF!</v>
      </c>
      <c r="AE1289" s="2" t="e">
        <f t="shared" si="1004"/>
        <v>#REF!</v>
      </c>
      <c r="AZ1289" s="166"/>
      <c r="BA1289" s="166"/>
      <c r="BB1289" s="166"/>
      <c r="BC1289" s="166"/>
    </row>
    <row r="1290" spans="1:55" x14ac:dyDescent="0.2">
      <c r="A1290" s="25">
        <v>90</v>
      </c>
      <c r="B1290" s="38" t="s">
        <v>2221</v>
      </c>
      <c r="C1290" s="72" t="s">
        <v>2222</v>
      </c>
      <c r="D1290" s="28">
        <v>620</v>
      </c>
      <c r="E1290" s="69">
        <v>35977</v>
      </c>
      <c r="F1290" s="41">
        <v>5217057</v>
      </c>
      <c r="G1290" s="70">
        <v>11.166829999999999</v>
      </c>
      <c r="H1290" s="41">
        <v>37342</v>
      </c>
      <c r="I1290" s="70">
        <v>2.9929999999999999</v>
      </c>
      <c r="J1290" s="41">
        <f t="shared" si="995"/>
        <v>58370</v>
      </c>
      <c r="K1290" s="41">
        <v>5523362</v>
      </c>
      <c r="L1290" s="70">
        <v>10.897349999999999</v>
      </c>
      <c r="M1290" s="41">
        <v>44905</v>
      </c>
      <c r="N1290" s="70">
        <v>0.33404</v>
      </c>
      <c r="O1290" s="41">
        <f t="shared" si="996"/>
        <v>60205</v>
      </c>
      <c r="P1290" s="41">
        <v>5968746</v>
      </c>
      <c r="Q1290" s="70">
        <v>10.576090000000001</v>
      </c>
      <c r="R1290" s="41">
        <v>46722</v>
      </c>
      <c r="S1290" s="70">
        <v>2.9964499999999998</v>
      </c>
      <c r="T1290" s="41">
        <f t="shared" si="997"/>
        <v>63266</v>
      </c>
      <c r="U1290" s="42">
        <f t="shared" si="998"/>
        <v>181841</v>
      </c>
      <c r="V1290" s="43" t="s">
        <v>37</v>
      </c>
      <c r="W1290" s="44">
        <f t="shared" si="999"/>
        <v>181841</v>
      </c>
      <c r="X1290" s="45">
        <f t="shared" si="1000"/>
        <v>5.3115188374590998E-3</v>
      </c>
      <c r="Y1290" s="44">
        <f t="shared" si="1001"/>
        <v>620</v>
      </c>
      <c r="Z1290" s="45">
        <f t="shared" si="1002"/>
        <v>1.7495837683776844E-2</v>
      </c>
      <c r="AA1290" s="46">
        <f t="shared" si="1003"/>
        <v>1.444975797219741E-2</v>
      </c>
      <c r="AB1290" s="183">
        <f t="shared" si="1005"/>
        <v>1.4450000000000001</v>
      </c>
      <c r="AC1290" s="36">
        <v>1279</v>
      </c>
      <c r="AD1290" s="47" t="e">
        <f>VLOOKUP(B1290,#REF!,3,FALSE)</f>
        <v>#REF!</v>
      </c>
      <c r="AE1290" s="2" t="e">
        <f t="shared" si="1004"/>
        <v>#REF!</v>
      </c>
    </row>
    <row r="1291" spans="1:55" x14ac:dyDescent="0.2">
      <c r="A1291" s="25">
        <v>90</v>
      </c>
      <c r="B1291" s="38" t="s">
        <v>2223</v>
      </c>
      <c r="C1291" s="72" t="s">
        <v>2224</v>
      </c>
      <c r="D1291" s="28">
        <v>274</v>
      </c>
      <c r="E1291" s="69">
        <v>35977</v>
      </c>
      <c r="F1291" s="41">
        <v>1874786</v>
      </c>
      <c r="G1291" s="70">
        <v>8.0995899999999992</v>
      </c>
      <c r="H1291" s="41">
        <v>14374</v>
      </c>
      <c r="I1291" s="70">
        <v>2.9915099999999999</v>
      </c>
      <c r="J1291" s="41">
        <f t="shared" si="995"/>
        <v>15228</v>
      </c>
      <c r="K1291" s="41">
        <v>2190306</v>
      </c>
      <c r="L1291" s="70">
        <v>8.0997800000000009</v>
      </c>
      <c r="M1291" s="41">
        <v>15723</v>
      </c>
      <c r="N1291" s="70">
        <v>2.9892500000000002</v>
      </c>
      <c r="O1291" s="41">
        <f t="shared" si="996"/>
        <v>17788</v>
      </c>
      <c r="P1291" s="41">
        <v>2271723</v>
      </c>
      <c r="Q1291" s="70">
        <v>14.92301</v>
      </c>
      <c r="R1291" s="41">
        <v>17259</v>
      </c>
      <c r="S1291" s="70">
        <v>2.9549799999999999</v>
      </c>
      <c r="T1291" s="41">
        <f t="shared" si="997"/>
        <v>33952</v>
      </c>
      <c r="U1291" s="42">
        <f t="shared" si="998"/>
        <v>66968</v>
      </c>
      <c r="V1291" s="43" t="s">
        <v>37</v>
      </c>
      <c r="W1291" s="44">
        <f t="shared" si="999"/>
        <v>66968</v>
      </c>
      <c r="X1291" s="45">
        <f t="shared" si="1000"/>
        <v>1.9561143719346074E-3</v>
      </c>
      <c r="Y1291" s="44">
        <f t="shared" si="1001"/>
        <v>274</v>
      </c>
      <c r="Z1291" s="45">
        <f t="shared" si="1002"/>
        <v>7.7320314925078308E-3</v>
      </c>
      <c r="AA1291" s="46">
        <f t="shared" si="1003"/>
        <v>6.288052212364525E-3</v>
      </c>
      <c r="AB1291" s="183">
        <f t="shared" si="1005"/>
        <v>0.629</v>
      </c>
      <c r="AC1291" s="36">
        <v>1280</v>
      </c>
      <c r="AD1291" s="47" t="e">
        <f>VLOOKUP(B1291,#REF!,3,FALSE)</f>
        <v>#REF!</v>
      </c>
      <c r="AE1291" s="2" t="e">
        <f t="shared" si="1004"/>
        <v>#REF!</v>
      </c>
    </row>
    <row r="1292" spans="1:55" x14ac:dyDescent="0.2">
      <c r="A1292" s="25">
        <v>90</v>
      </c>
      <c r="B1292" s="38" t="s">
        <v>2225</v>
      </c>
      <c r="C1292" s="72" t="s">
        <v>2226</v>
      </c>
      <c r="D1292" s="28">
        <v>76</v>
      </c>
      <c r="E1292" s="69">
        <v>37257</v>
      </c>
      <c r="F1292" s="41">
        <v>759662</v>
      </c>
      <c r="G1292" s="70">
        <v>8.0878099999999993</v>
      </c>
      <c r="H1292" s="41">
        <v>24672</v>
      </c>
      <c r="I1292" s="70">
        <v>2.9182899999999998</v>
      </c>
      <c r="J1292" s="41">
        <f t="shared" si="995"/>
        <v>6216</v>
      </c>
      <c r="K1292" s="41">
        <v>845430</v>
      </c>
      <c r="L1292" s="70">
        <v>8.09056</v>
      </c>
      <c r="M1292" s="41">
        <v>25501</v>
      </c>
      <c r="N1292" s="70">
        <v>2.9410599999999998</v>
      </c>
      <c r="O1292" s="41">
        <f t="shared" si="996"/>
        <v>6915</v>
      </c>
      <c r="P1292" s="41">
        <v>900003</v>
      </c>
      <c r="Q1292" s="70">
        <v>8.0955300000000001</v>
      </c>
      <c r="R1292" s="41">
        <v>26532</v>
      </c>
      <c r="S1292" s="70">
        <v>2.9398499999999999</v>
      </c>
      <c r="T1292" s="41">
        <f t="shared" si="997"/>
        <v>7364</v>
      </c>
      <c r="U1292" s="42">
        <f t="shared" si="998"/>
        <v>20495</v>
      </c>
      <c r="V1292" s="43" t="s">
        <v>37</v>
      </c>
      <c r="W1292" s="44">
        <f t="shared" si="999"/>
        <v>20495</v>
      </c>
      <c r="X1292" s="45">
        <f t="shared" si="1000"/>
        <v>5.9865255126030018E-4</v>
      </c>
      <c r="Y1292" s="44">
        <f t="shared" si="1001"/>
        <v>76</v>
      </c>
      <c r="Z1292" s="45">
        <f t="shared" si="1002"/>
        <v>2.1446510709145807E-3</v>
      </c>
      <c r="AA1292" s="46">
        <f t="shared" si="1003"/>
        <v>1.7581514410010106E-3</v>
      </c>
      <c r="AB1292" s="183">
        <f t="shared" si="1005"/>
        <v>0.17599999999999999</v>
      </c>
      <c r="AC1292" s="36">
        <v>1281</v>
      </c>
      <c r="AD1292" s="47" t="e">
        <f>VLOOKUP(B1292,#REF!,3,FALSE)</f>
        <v>#REF!</v>
      </c>
      <c r="AE1292" s="2" t="e">
        <f t="shared" si="1004"/>
        <v>#REF!</v>
      </c>
    </row>
    <row r="1293" spans="1:55" x14ac:dyDescent="0.2">
      <c r="A1293" s="25">
        <v>90</v>
      </c>
      <c r="B1293" s="38" t="s">
        <v>2227</v>
      </c>
      <c r="C1293" s="72" t="s">
        <v>2228</v>
      </c>
      <c r="D1293" s="28">
        <v>157</v>
      </c>
      <c r="E1293" s="69">
        <v>35977</v>
      </c>
      <c r="F1293" s="41">
        <v>650457</v>
      </c>
      <c r="G1293" s="70">
        <v>5.7006100000000002</v>
      </c>
      <c r="H1293" s="41">
        <v>19028</v>
      </c>
      <c r="I1293" s="70">
        <v>1.69529</v>
      </c>
      <c r="J1293" s="41">
        <f t="shared" si="995"/>
        <v>3740</v>
      </c>
      <c r="K1293" s="41">
        <v>725202</v>
      </c>
      <c r="L1293" s="70">
        <v>5.7000500000000001</v>
      </c>
      <c r="M1293" s="41">
        <v>93039</v>
      </c>
      <c r="N1293" s="70">
        <v>1.69821</v>
      </c>
      <c r="O1293" s="41">
        <f t="shared" si="996"/>
        <v>4292</v>
      </c>
      <c r="P1293" s="41">
        <v>802254</v>
      </c>
      <c r="Q1293" s="70">
        <v>5.8994400000000002</v>
      </c>
      <c r="R1293" s="41">
        <v>93103</v>
      </c>
      <c r="S1293" s="70">
        <v>1.90069</v>
      </c>
      <c r="T1293" s="41">
        <f t="shared" si="997"/>
        <v>4910</v>
      </c>
      <c r="U1293" s="42">
        <f t="shared" si="998"/>
        <v>12942</v>
      </c>
      <c r="V1293" s="43" t="s">
        <v>37</v>
      </c>
      <c r="W1293" s="44">
        <f t="shared" si="999"/>
        <v>12942</v>
      </c>
      <c r="X1293" s="45">
        <f t="shared" si="1000"/>
        <v>3.7803177938086386E-4</v>
      </c>
      <c r="Y1293" s="44">
        <f t="shared" si="1001"/>
        <v>157</v>
      </c>
      <c r="Z1293" s="45">
        <f t="shared" si="1002"/>
        <v>4.4303976070209101E-3</v>
      </c>
      <c r="AA1293" s="46">
        <f t="shared" si="1003"/>
        <v>3.4173061501108987E-3</v>
      </c>
      <c r="AB1293" s="183">
        <f t="shared" si="1005"/>
        <v>0.34200000000000003</v>
      </c>
      <c r="AC1293" s="36">
        <v>1282</v>
      </c>
      <c r="AD1293" s="47" t="e">
        <f>VLOOKUP(B1293,#REF!,3,FALSE)</f>
        <v>#REF!</v>
      </c>
      <c r="AE1293" s="2" t="e">
        <f t="shared" si="1004"/>
        <v>#REF!</v>
      </c>
      <c r="AZ1293" s="166"/>
    </row>
    <row r="1294" spans="1:55" x14ac:dyDescent="0.2">
      <c r="A1294" s="25">
        <v>90</v>
      </c>
      <c r="B1294" s="38" t="s">
        <v>2229</v>
      </c>
      <c r="C1294" s="39" t="s">
        <v>51</v>
      </c>
      <c r="D1294" s="28">
        <v>7264</v>
      </c>
      <c r="E1294" s="69">
        <v>35977</v>
      </c>
      <c r="F1294" s="30"/>
      <c r="G1294" s="70"/>
      <c r="H1294" s="41"/>
      <c r="I1294" s="70"/>
      <c r="J1294" s="41">
        <v>5732151</v>
      </c>
      <c r="K1294" s="41"/>
      <c r="L1294" s="70"/>
      <c r="M1294" s="41"/>
      <c r="N1294" s="70"/>
      <c r="O1294" s="41">
        <v>5565785</v>
      </c>
      <c r="P1294" s="41"/>
      <c r="Q1294" s="70"/>
      <c r="R1294" s="41"/>
      <c r="S1294" s="70"/>
      <c r="T1294" s="41">
        <v>5946333</v>
      </c>
      <c r="U1294" s="42">
        <f t="shared" si="998"/>
        <v>17244269</v>
      </c>
      <c r="V1294" s="43" t="s">
        <v>37</v>
      </c>
      <c r="W1294" s="44">
        <f t="shared" si="999"/>
        <v>17244269</v>
      </c>
      <c r="X1294" s="45">
        <f t="shared" si="1000"/>
        <v>0.5036997136603516</v>
      </c>
      <c r="Y1294" s="44">
        <f t="shared" si="1001"/>
        <v>7264</v>
      </c>
      <c r="Z1294" s="45">
        <f t="shared" si="1002"/>
        <v>0.20498349183057257</v>
      </c>
      <c r="AA1294" s="46">
        <f t="shared" si="1003"/>
        <v>0.27966254728801732</v>
      </c>
      <c r="AB1294" s="183">
        <f t="shared" si="1005"/>
        <v>27.966000000000001</v>
      </c>
      <c r="AC1294" s="36">
        <v>1283</v>
      </c>
      <c r="AD1294" s="47" t="e">
        <f>VLOOKUP(B1294,#REF!,3,FALSE)</f>
        <v>#REF!</v>
      </c>
      <c r="AE1294" s="2" t="e">
        <f t="shared" si="1004"/>
        <v>#REF!</v>
      </c>
      <c r="AZ1294" s="166"/>
    </row>
    <row r="1295" spans="1:55" x14ac:dyDescent="0.2">
      <c r="A1295" s="25">
        <v>90</v>
      </c>
      <c r="B1295" s="51" t="s">
        <v>2230</v>
      </c>
      <c r="C1295" s="52" t="s">
        <v>2231</v>
      </c>
      <c r="D1295" s="53">
        <f>SUBTOTAL(9,D1287:D1294)</f>
        <v>35437</v>
      </c>
      <c r="E1295" s="69"/>
      <c r="F1295" s="55"/>
      <c r="G1295" s="56"/>
      <c r="H1295" s="55"/>
      <c r="I1295" s="56"/>
      <c r="J1295" s="57">
        <f>SUBTOTAL(9,J1287:J1294)</f>
        <v>11570366</v>
      </c>
      <c r="K1295" s="58"/>
      <c r="L1295" s="59"/>
      <c r="M1295" s="58"/>
      <c r="N1295" s="59"/>
      <c r="O1295" s="57">
        <f>SUBTOTAL(9,O1287:O1294)</f>
        <v>11047227</v>
      </c>
      <c r="P1295" s="57"/>
      <c r="Q1295" s="60"/>
      <c r="R1295" s="57"/>
      <c r="S1295" s="60"/>
      <c r="T1295" s="57">
        <f>SUBTOTAL(9,T1287:T1294)</f>
        <v>11617624</v>
      </c>
      <c r="U1295" s="57">
        <f>SUBTOTAL(9,U1287:U1294)</f>
        <v>34235217</v>
      </c>
      <c r="V1295" s="43"/>
      <c r="W1295" s="61">
        <f t="shared" ref="W1295:AB1295" si="1006">SUBTOTAL(9,W1287:W1294)</f>
        <v>34235217</v>
      </c>
      <c r="X1295" s="62">
        <f t="shared" si="1006"/>
        <v>1</v>
      </c>
      <c r="Y1295" s="61">
        <f t="shared" si="1006"/>
        <v>35437</v>
      </c>
      <c r="Z1295" s="62">
        <f t="shared" si="1006"/>
        <v>1</v>
      </c>
      <c r="AA1295" s="63">
        <f t="shared" si="1006"/>
        <v>1</v>
      </c>
      <c r="AB1295" s="64">
        <f t="shared" si="1006"/>
        <v>100.001</v>
      </c>
      <c r="AC1295" s="36">
        <v>1284</v>
      </c>
      <c r="AD1295" s="47" t="e">
        <f>VLOOKUP(B1295,#REF!,3,FALSE)</f>
        <v>#REF!</v>
      </c>
      <c r="AE1295" s="2" t="e">
        <f t="shared" si="1004"/>
        <v>#REF!</v>
      </c>
      <c r="AY1295" s="165"/>
      <c r="AZ1295" s="166"/>
    </row>
    <row r="1296" spans="1:55" ht="13.5" thickBot="1" x14ac:dyDescent="0.25">
      <c r="A1296" s="25">
        <v>90</v>
      </c>
      <c r="B1296" s="51"/>
      <c r="C1296" s="52"/>
      <c r="D1296" s="53" t="s">
        <v>54</v>
      </c>
      <c r="E1296" s="54">
        <f>COUNTIF(E1287:E1294,"&gt;0.0")</f>
        <v>8</v>
      </c>
      <c r="F1296" s="55"/>
      <c r="G1296" s="56"/>
      <c r="H1296" s="55"/>
      <c r="I1296" s="56"/>
      <c r="J1296" s="57"/>
      <c r="K1296" s="58"/>
      <c r="L1296" s="59"/>
      <c r="M1296" s="58"/>
      <c r="N1296" s="59"/>
      <c r="O1296" s="57"/>
      <c r="P1296" s="57"/>
      <c r="Q1296" s="60"/>
      <c r="R1296" s="57"/>
      <c r="S1296" s="60"/>
      <c r="T1296" s="57"/>
      <c r="U1296" s="42"/>
      <c r="V1296" s="43"/>
      <c r="W1296" s="44"/>
      <c r="X1296" s="45"/>
      <c r="Y1296" s="44"/>
      <c r="Z1296" s="45"/>
      <c r="AA1296" s="46"/>
      <c r="AB1296" s="183"/>
      <c r="AC1296" s="36">
        <v>1285</v>
      </c>
      <c r="AD1296" s="47"/>
      <c r="AZ1296" s="166"/>
    </row>
    <row r="1297" spans="1:56" ht="15.75" thickBot="1" x14ac:dyDescent="0.3">
      <c r="A1297" s="25">
        <v>91</v>
      </c>
      <c r="B1297" s="78" t="s">
        <v>2232</v>
      </c>
      <c r="C1297" s="72"/>
      <c r="D1297" s="28"/>
      <c r="E1297" s="69"/>
      <c r="F1297" s="41"/>
      <c r="G1297" s="70"/>
      <c r="H1297" s="41"/>
      <c r="I1297" s="70"/>
      <c r="J1297" s="41"/>
      <c r="K1297" s="41"/>
      <c r="L1297" s="70"/>
      <c r="M1297" s="41"/>
      <c r="N1297" s="70"/>
      <c r="O1297" s="41"/>
      <c r="P1297" s="41"/>
      <c r="Q1297" s="70"/>
      <c r="R1297" s="41"/>
      <c r="S1297" s="70"/>
      <c r="T1297" s="41"/>
      <c r="U1297" s="42"/>
      <c r="V1297" s="43"/>
      <c r="W1297" s="33"/>
      <c r="X1297" s="34"/>
      <c r="Y1297" s="33"/>
      <c r="Z1297" s="34"/>
      <c r="AA1297" s="35"/>
      <c r="AB1297" s="184">
        <v>100</v>
      </c>
      <c r="AC1297" s="36">
        <v>1286</v>
      </c>
      <c r="AD1297" s="47"/>
      <c r="AZ1297" s="166"/>
    </row>
    <row r="1298" spans="1:56" x14ac:dyDescent="0.2">
      <c r="A1298" s="25">
        <v>91</v>
      </c>
      <c r="B1298" s="38" t="s">
        <v>2233</v>
      </c>
      <c r="C1298" s="72" t="s">
        <v>2234</v>
      </c>
      <c r="D1298" s="28">
        <v>15833</v>
      </c>
      <c r="E1298" s="69">
        <v>42552</v>
      </c>
      <c r="F1298" s="41">
        <v>142490236</v>
      </c>
      <c r="G1298" s="70">
        <v>6.4066700000000001</v>
      </c>
      <c r="H1298" s="41">
        <v>1376906</v>
      </c>
      <c r="I1298" s="70">
        <v>2.1787999999999998</v>
      </c>
      <c r="J1298" s="41">
        <f t="shared" ref="J1298:J1311" si="1007">ROUND((+F1298*G1298+H1298*I1298)/1000,0)</f>
        <v>915888</v>
      </c>
      <c r="K1298" s="41">
        <v>147505870</v>
      </c>
      <c r="L1298" s="70">
        <v>7.97621</v>
      </c>
      <c r="M1298" s="41">
        <v>1615041</v>
      </c>
      <c r="N1298" s="70">
        <v>1.85754</v>
      </c>
      <c r="O1298" s="41">
        <f t="shared" ref="O1298:O1311" si="1008">ROUND((+K1298*L1298+M1298*N1298)/1000,0)</f>
        <v>1179538</v>
      </c>
      <c r="P1298" s="41">
        <v>155764130</v>
      </c>
      <c r="Q1298" s="70">
        <v>8.3654600000000006</v>
      </c>
      <c r="R1298" s="41">
        <v>1686508</v>
      </c>
      <c r="S1298" s="70">
        <v>2.9054099999999998</v>
      </c>
      <c r="T1298" s="41">
        <f t="shared" ref="T1298:T1311" si="1009">ROUND((+P1298*Q1298+R1298*S1298)/1000,0)</f>
        <v>1307939</v>
      </c>
      <c r="U1298" s="42">
        <f t="shared" ref="U1298:U1314" si="1010">ROUND(+T1298+O1298+J1298,0)</f>
        <v>3403365</v>
      </c>
      <c r="V1298" s="43" t="s">
        <v>37</v>
      </c>
      <c r="W1298" s="44">
        <f t="shared" ref="W1298:W1314" si="1011">IF(V1298="yes",U1298,"")</f>
        <v>3403365</v>
      </c>
      <c r="X1298" s="45">
        <f>IF(V1298="yes",W1298/W$1315,0)</f>
        <v>0.17982999407464803</v>
      </c>
      <c r="Y1298" s="44">
        <f t="shared" ref="Y1298:Y1314" si="1012">IF(V1298="yes",D1298,"")</f>
        <v>15833</v>
      </c>
      <c r="Z1298" s="45">
        <f t="shared" ref="Z1298:Z1314" si="1013">IF(V1298="yes",Y1298/Y$1315,0)</f>
        <v>0.30353514052375291</v>
      </c>
      <c r="AA1298" s="46">
        <f t="shared" ref="AA1298:AA1314" si="1014">(X1298*0.25+Z1298*0.75)</f>
        <v>0.27260885391147666</v>
      </c>
      <c r="AB1298" s="183">
        <f>ROUND(+AA1298*$AB$1297,2)</f>
        <v>27.26</v>
      </c>
      <c r="AC1298" s="36">
        <v>1287</v>
      </c>
      <c r="AD1298" s="47" t="e">
        <f>VLOOKUP(B1298,#REF!,3,FALSE)</f>
        <v>#REF!</v>
      </c>
      <c r="AE1298" s="2" t="e">
        <f t="shared" ref="AE1298:AE1315" si="1015">EXACT(D1298,AD1298)</f>
        <v>#REF!</v>
      </c>
    </row>
    <row r="1299" spans="1:56" x14ac:dyDescent="0.2">
      <c r="A1299" s="25">
        <v>91</v>
      </c>
      <c r="B1299" s="38" t="s">
        <v>2235</v>
      </c>
      <c r="C1299" s="73" t="s">
        <v>2236</v>
      </c>
      <c r="D1299" s="28">
        <v>4087</v>
      </c>
      <c r="E1299" s="69">
        <v>42552</v>
      </c>
      <c r="F1299" s="41">
        <v>36665122</v>
      </c>
      <c r="G1299" s="70">
        <v>10.33942</v>
      </c>
      <c r="H1299" s="41">
        <v>566157</v>
      </c>
      <c r="I1299" s="70">
        <v>0</v>
      </c>
      <c r="J1299" s="41">
        <f t="shared" si="1007"/>
        <v>379096</v>
      </c>
      <c r="K1299" s="41">
        <v>38518386</v>
      </c>
      <c r="L1299" s="70">
        <v>9.7277900000000006</v>
      </c>
      <c r="M1299" s="41">
        <v>903234</v>
      </c>
      <c r="N1299" s="70">
        <v>0</v>
      </c>
      <c r="O1299" s="41">
        <f t="shared" si="1008"/>
        <v>374699</v>
      </c>
      <c r="P1299" s="41">
        <v>40572921</v>
      </c>
      <c r="Q1299" s="70">
        <v>9.3953799999999994</v>
      </c>
      <c r="R1299" s="41">
        <v>939808</v>
      </c>
      <c r="S1299" s="70">
        <v>0</v>
      </c>
      <c r="T1299" s="41">
        <f t="shared" si="1009"/>
        <v>381198</v>
      </c>
      <c r="U1299" s="42">
        <f t="shared" si="1010"/>
        <v>1134993</v>
      </c>
      <c r="V1299" s="43" t="s">
        <v>37</v>
      </c>
      <c r="W1299" s="44">
        <f t="shared" si="1011"/>
        <v>1134993</v>
      </c>
      <c r="X1299" s="45">
        <f>IF(V1299="yes",W1299/W$1315,0)</f>
        <v>5.9971758675536412E-2</v>
      </c>
      <c r="Y1299" s="44">
        <f t="shared" si="1012"/>
        <v>4087</v>
      </c>
      <c r="Z1299" s="45">
        <f t="shared" si="1013"/>
        <v>7.8352057053027113E-2</v>
      </c>
      <c r="AA1299" s="46">
        <f t="shared" si="1014"/>
        <v>7.3756982458654433E-2</v>
      </c>
      <c r="AB1299" s="183">
        <f t="shared" ref="AB1299:AB1313" si="1016">ROUND(+AA1299*$AB$1297,2)</f>
        <v>7.38</v>
      </c>
      <c r="AC1299" s="36">
        <v>1288</v>
      </c>
      <c r="AD1299" s="47" t="e">
        <f>VLOOKUP(B1299,#REF!,3,FALSE)</f>
        <v>#REF!</v>
      </c>
      <c r="AE1299" s="2" t="e">
        <f t="shared" si="1015"/>
        <v>#REF!</v>
      </c>
      <c r="BA1299" s="166"/>
      <c r="BB1299" s="166"/>
      <c r="BC1299" s="166"/>
      <c r="BD1299" s="166"/>
    </row>
    <row r="1300" spans="1:56" x14ac:dyDescent="0.2">
      <c r="A1300" s="25">
        <v>91</v>
      </c>
      <c r="B1300" s="38" t="s">
        <v>2237</v>
      </c>
      <c r="C1300" s="99" t="s">
        <v>2238</v>
      </c>
      <c r="D1300" s="28">
        <v>12799</v>
      </c>
      <c r="E1300" s="69">
        <v>42552</v>
      </c>
      <c r="F1300" s="41">
        <v>34675337</v>
      </c>
      <c r="G1300" s="70">
        <v>8.8700799999999997</v>
      </c>
      <c r="H1300" s="41">
        <v>457407</v>
      </c>
      <c r="I1300" s="70">
        <v>0</v>
      </c>
      <c r="J1300" s="41">
        <f t="shared" si="1007"/>
        <v>307573</v>
      </c>
      <c r="K1300" s="41">
        <v>38237130</v>
      </c>
      <c r="L1300" s="70">
        <v>9.45181</v>
      </c>
      <c r="M1300" s="41">
        <v>501996</v>
      </c>
      <c r="N1300" s="70">
        <v>0</v>
      </c>
      <c r="O1300" s="41">
        <f t="shared" si="1008"/>
        <v>361410</v>
      </c>
      <c r="P1300" s="41">
        <v>41320299</v>
      </c>
      <c r="Q1300" s="70">
        <v>8.7195199999999993</v>
      </c>
      <c r="R1300" s="41">
        <v>502193</v>
      </c>
      <c r="S1300" s="70">
        <v>0</v>
      </c>
      <c r="T1300" s="41">
        <f t="shared" si="1009"/>
        <v>360293</v>
      </c>
      <c r="U1300" s="42">
        <f t="shared" si="1010"/>
        <v>1029276</v>
      </c>
      <c r="V1300" s="43" t="s">
        <v>37</v>
      </c>
      <c r="W1300" s="44">
        <f t="shared" si="1011"/>
        <v>1029276</v>
      </c>
      <c r="X1300" s="45">
        <f>IF(V1300="yes",W1300/W$1315,0)</f>
        <v>5.4385790822076806E-2</v>
      </c>
      <c r="Y1300" s="44">
        <f t="shared" si="1012"/>
        <v>12799</v>
      </c>
      <c r="Z1300" s="45">
        <f t="shared" si="1013"/>
        <v>0.24537019286070319</v>
      </c>
      <c r="AA1300" s="46">
        <f t="shared" si="1014"/>
        <v>0.19762409235104661</v>
      </c>
      <c r="AB1300" s="183">
        <f t="shared" si="1016"/>
        <v>19.760000000000002</v>
      </c>
      <c r="AC1300" s="36">
        <v>1289</v>
      </c>
      <c r="AD1300" s="47" t="e">
        <f>VLOOKUP(B1300,#REF!,3,FALSE)</f>
        <v>#REF!</v>
      </c>
      <c r="AE1300" s="2" t="e">
        <f t="shared" si="1015"/>
        <v>#REF!</v>
      </c>
    </row>
    <row r="1301" spans="1:56" x14ac:dyDescent="0.2">
      <c r="A1301" s="25">
        <v>91</v>
      </c>
      <c r="B1301" s="38" t="s">
        <v>2239</v>
      </c>
      <c r="C1301" s="72" t="s">
        <v>2240</v>
      </c>
      <c r="D1301" s="28">
        <v>778</v>
      </c>
      <c r="E1301" s="69">
        <v>42552</v>
      </c>
      <c r="F1301" s="41">
        <v>7423627</v>
      </c>
      <c r="G1301" s="70">
        <v>9.2043900000000001</v>
      </c>
      <c r="H1301" s="41">
        <v>57719</v>
      </c>
      <c r="I1301" s="70">
        <v>3.0037500000000001</v>
      </c>
      <c r="J1301" s="41">
        <f t="shared" si="1007"/>
        <v>68503</v>
      </c>
      <c r="K1301" s="41">
        <v>8107864</v>
      </c>
      <c r="L1301" s="70">
        <v>9.0554100000000002</v>
      </c>
      <c r="M1301" s="41">
        <v>67155</v>
      </c>
      <c r="N1301" s="70">
        <v>0</v>
      </c>
      <c r="O1301" s="41">
        <f t="shared" si="1008"/>
        <v>73420</v>
      </c>
      <c r="P1301" s="41">
        <v>8701287</v>
      </c>
      <c r="Q1301" s="70">
        <v>8.5171299999999999</v>
      </c>
      <c r="R1301" s="41">
        <v>69874</v>
      </c>
      <c r="S1301" s="70">
        <v>0</v>
      </c>
      <c r="T1301" s="41">
        <f t="shared" si="1009"/>
        <v>74110</v>
      </c>
      <c r="U1301" s="42">
        <f t="shared" si="1010"/>
        <v>216033</v>
      </c>
      <c r="V1301" s="43" t="s">
        <v>37</v>
      </c>
      <c r="W1301" s="44">
        <f t="shared" si="1011"/>
        <v>216033</v>
      </c>
      <c r="X1301" s="45">
        <f>IF(V1301="yes",W1301/W$1315,0)</f>
        <v>1.1414941715016884E-2</v>
      </c>
      <c r="Y1301" s="44">
        <f t="shared" si="1012"/>
        <v>778</v>
      </c>
      <c r="Z1301" s="45">
        <f t="shared" si="1013"/>
        <v>1.4915072274836088E-2</v>
      </c>
      <c r="AA1301" s="46">
        <f t="shared" si="1014"/>
        <v>1.4040039634881287E-2</v>
      </c>
      <c r="AB1301" s="183">
        <f t="shared" si="1016"/>
        <v>1.4</v>
      </c>
      <c r="AC1301" s="36">
        <v>1290</v>
      </c>
      <c r="AD1301" s="47" t="e">
        <f>VLOOKUP(B1301,#REF!,3,FALSE)</f>
        <v>#REF!</v>
      </c>
      <c r="AE1301" s="2" t="e">
        <f t="shared" si="1015"/>
        <v>#REF!</v>
      </c>
    </row>
    <row r="1302" spans="1:56" x14ac:dyDescent="0.2">
      <c r="A1302" s="25">
        <v>91</v>
      </c>
      <c r="B1302" s="38" t="s">
        <v>2241</v>
      </c>
      <c r="C1302" s="72" t="s">
        <v>2242</v>
      </c>
      <c r="D1302" s="49">
        <v>115</v>
      </c>
      <c r="E1302" s="69"/>
      <c r="F1302" s="41">
        <v>574990</v>
      </c>
      <c r="G1302" s="70">
        <v>2.0869900000000001</v>
      </c>
      <c r="H1302" s="41">
        <v>163582</v>
      </c>
      <c r="I1302" s="70">
        <v>0</v>
      </c>
      <c r="J1302" s="41">
        <f t="shared" si="1007"/>
        <v>1200</v>
      </c>
      <c r="K1302" s="41">
        <v>611003</v>
      </c>
      <c r="L1302" s="70">
        <v>2.94598</v>
      </c>
      <c r="M1302" s="41">
        <v>157131</v>
      </c>
      <c r="N1302" s="70">
        <v>0</v>
      </c>
      <c r="O1302" s="41">
        <f t="shared" si="1008"/>
        <v>1800</v>
      </c>
      <c r="P1302" s="41">
        <v>651700</v>
      </c>
      <c r="Q1302" s="70">
        <v>4.2197300000000002</v>
      </c>
      <c r="R1302" s="41">
        <v>163492</v>
      </c>
      <c r="S1302" s="70">
        <v>0</v>
      </c>
      <c r="T1302" s="41">
        <f t="shared" si="1009"/>
        <v>2750</v>
      </c>
      <c r="U1302" s="42">
        <f t="shared" si="1010"/>
        <v>5750</v>
      </c>
      <c r="V1302" s="43" t="s">
        <v>154</v>
      </c>
      <c r="W1302" s="44" t="str">
        <f t="shared" si="1011"/>
        <v/>
      </c>
      <c r="X1302" s="45">
        <f>IF(V1302="yes",W1302/W$1315,0)</f>
        <v>0</v>
      </c>
      <c r="Y1302" s="44" t="str">
        <f t="shared" si="1012"/>
        <v/>
      </c>
      <c r="Z1302" s="45">
        <f t="shared" si="1013"/>
        <v>0</v>
      </c>
      <c r="AA1302" s="46">
        <f t="shared" si="1014"/>
        <v>0</v>
      </c>
      <c r="AB1302" s="183">
        <f t="shared" si="1016"/>
        <v>0</v>
      </c>
      <c r="AC1302" s="36">
        <v>1291</v>
      </c>
      <c r="AD1302" s="47" t="e">
        <f>VLOOKUP(B1302,#REF!,3,FALSE)</f>
        <v>#REF!</v>
      </c>
      <c r="AE1302" s="2" t="e">
        <f t="shared" si="1015"/>
        <v>#REF!</v>
      </c>
    </row>
    <row r="1303" spans="1:56" x14ac:dyDescent="0.2">
      <c r="A1303" s="25">
        <v>91</v>
      </c>
      <c r="B1303" s="38" t="s">
        <v>2243</v>
      </c>
      <c r="C1303" s="73" t="s">
        <v>1522</v>
      </c>
      <c r="D1303" s="28">
        <v>3</v>
      </c>
      <c r="E1303" s="69">
        <v>39448</v>
      </c>
      <c r="F1303" s="41">
        <v>0</v>
      </c>
      <c r="G1303" s="70">
        <v>0</v>
      </c>
      <c r="H1303" s="41">
        <v>0</v>
      </c>
      <c r="I1303" s="70">
        <v>0</v>
      </c>
      <c r="J1303" s="41">
        <f t="shared" si="1007"/>
        <v>0</v>
      </c>
      <c r="K1303" s="41">
        <v>0</v>
      </c>
      <c r="L1303" s="70">
        <v>0</v>
      </c>
      <c r="M1303" s="41">
        <v>0</v>
      </c>
      <c r="N1303" s="70">
        <v>0</v>
      </c>
      <c r="O1303" s="41">
        <f t="shared" si="1008"/>
        <v>0</v>
      </c>
      <c r="P1303" s="41">
        <v>0</v>
      </c>
      <c r="Q1303" s="70">
        <v>0</v>
      </c>
      <c r="R1303" s="41">
        <v>0</v>
      </c>
      <c r="S1303" s="70">
        <v>0</v>
      </c>
      <c r="T1303" s="41">
        <f t="shared" si="1009"/>
        <v>0</v>
      </c>
      <c r="U1303" s="42">
        <f t="shared" si="1010"/>
        <v>0</v>
      </c>
      <c r="V1303" s="43" t="s">
        <v>37</v>
      </c>
      <c r="W1303" s="44">
        <f t="shared" si="1011"/>
        <v>0</v>
      </c>
      <c r="X1303" s="45">
        <v>0</v>
      </c>
      <c r="Y1303" s="44">
        <f t="shared" si="1012"/>
        <v>3</v>
      </c>
      <c r="Z1303" s="45">
        <f t="shared" si="1013"/>
        <v>5.7513132165177717E-5</v>
      </c>
      <c r="AA1303" s="46">
        <f>(X1303*0.25+Z1303*0.75)</f>
        <v>4.3134849123883291E-5</v>
      </c>
      <c r="AB1303" s="183">
        <f t="shared" si="1016"/>
        <v>0</v>
      </c>
      <c r="AC1303" s="36">
        <v>1292</v>
      </c>
      <c r="AD1303" s="47" t="e">
        <f>VLOOKUP(B1303,#REF!,3,FALSE)</f>
        <v>#REF!</v>
      </c>
      <c r="AE1303" s="2" t="e">
        <f t="shared" si="1015"/>
        <v>#REF!</v>
      </c>
    </row>
    <row r="1304" spans="1:56" x14ac:dyDescent="0.2">
      <c r="A1304" s="25">
        <v>91</v>
      </c>
      <c r="B1304" s="38" t="s">
        <v>2244</v>
      </c>
      <c r="C1304" s="72" t="s">
        <v>2245</v>
      </c>
      <c r="D1304" s="28">
        <v>436</v>
      </c>
      <c r="E1304" s="69">
        <v>42552</v>
      </c>
      <c r="F1304" s="41">
        <v>1123671</v>
      </c>
      <c r="G1304" s="70">
        <v>8.0949000000000009</v>
      </c>
      <c r="H1304" s="41">
        <v>104726</v>
      </c>
      <c r="I1304" s="70">
        <v>2.9792000000000001</v>
      </c>
      <c r="J1304" s="41">
        <f t="shared" si="1007"/>
        <v>9408</v>
      </c>
      <c r="K1304" s="41">
        <v>1208495</v>
      </c>
      <c r="L1304" s="70">
        <v>8.0960199999999993</v>
      </c>
      <c r="M1304" s="41">
        <v>114764</v>
      </c>
      <c r="N1304" s="70">
        <v>3.0037500000000001</v>
      </c>
      <c r="O1304" s="41">
        <f t="shared" si="1008"/>
        <v>10129</v>
      </c>
      <c r="P1304" s="41">
        <v>1267446</v>
      </c>
      <c r="Q1304" s="70">
        <v>8.0973900000000008</v>
      </c>
      <c r="R1304" s="41">
        <v>118176</v>
      </c>
      <c r="S1304" s="70">
        <v>2.99553</v>
      </c>
      <c r="T1304" s="41">
        <f t="shared" si="1009"/>
        <v>10617</v>
      </c>
      <c r="U1304" s="42">
        <f t="shared" si="1010"/>
        <v>30154</v>
      </c>
      <c r="V1304" s="43" t="s">
        <v>37</v>
      </c>
      <c r="W1304" s="44">
        <f t="shared" si="1011"/>
        <v>30154</v>
      </c>
      <c r="X1304" s="45">
        <f t="shared" ref="X1304:X1314" si="1017">IF(V1304="yes",W1304/W$1315,0)</f>
        <v>1.5933035808169081E-3</v>
      </c>
      <c r="Y1304" s="44">
        <f t="shared" si="1012"/>
        <v>436</v>
      </c>
      <c r="Z1304" s="45">
        <f t="shared" si="1013"/>
        <v>8.3585752080058279E-3</v>
      </c>
      <c r="AA1304" s="46">
        <f t="shared" si="1014"/>
        <v>6.6672573012085982E-3</v>
      </c>
      <c r="AB1304" s="183">
        <f t="shared" si="1016"/>
        <v>0.67</v>
      </c>
      <c r="AC1304" s="36">
        <v>1293</v>
      </c>
      <c r="AD1304" s="47" t="e">
        <f>VLOOKUP(B1304,#REF!,3,FALSE)</f>
        <v>#REF!</v>
      </c>
      <c r="AE1304" s="2" t="e">
        <f t="shared" si="1015"/>
        <v>#REF!</v>
      </c>
    </row>
    <row r="1305" spans="1:56" x14ac:dyDescent="0.2">
      <c r="A1305" s="25">
        <v>91</v>
      </c>
      <c r="B1305" s="38" t="s">
        <v>2246</v>
      </c>
      <c r="C1305" s="72" t="s">
        <v>2247</v>
      </c>
      <c r="D1305" s="28">
        <v>733</v>
      </c>
      <c r="E1305" s="69">
        <v>42552</v>
      </c>
      <c r="F1305" s="41">
        <v>6695666</v>
      </c>
      <c r="G1305" s="70">
        <v>11.659610000000001</v>
      </c>
      <c r="H1305" s="41">
        <v>175925</v>
      </c>
      <c r="I1305" s="70">
        <v>3.0037500000000001</v>
      </c>
      <c r="J1305" s="41">
        <f t="shared" si="1007"/>
        <v>78597</v>
      </c>
      <c r="K1305" s="41">
        <v>7120329</v>
      </c>
      <c r="L1305" s="70">
        <v>11.380599999999999</v>
      </c>
      <c r="M1305" s="41">
        <v>183881</v>
      </c>
      <c r="N1305" s="70">
        <v>3.0037500000000001</v>
      </c>
      <c r="O1305" s="41">
        <f t="shared" si="1008"/>
        <v>81586</v>
      </c>
      <c r="P1305" s="41">
        <v>7453730</v>
      </c>
      <c r="Q1305" s="70">
        <v>11.83948</v>
      </c>
      <c r="R1305" s="41">
        <v>198927</v>
      </c>
      <c r="S1305" s="70">
        <v>3.0037500000000001</v>
      </c>
      <c r="T1305" s="41">
        <f t="shared" si="1009"/>
        <v>88846</v>
      </c>
      <c r="U1305" s="42">
        <f t="shared" si="1010"/>
        <v>249029</v>
      </c>
      <c r="V1305" s="43" t="s">
        <v>37</v>
      </c>
      <c r="W1305" s="44">
        <f t="shared" si="1011"/>
        <v>249029</v>
      </c>
      <c r="X1305" s="45">
        <f t="shared" si="1017"/>
        <v>1.3158413392162029E-2</v>
      </c>
      <c r="Y1305" s="44">
        <f t="shared" si="1012"/>
        <v>733</v>
      </c>
      <c r="Z1305" s="45">
        <f t="shared" si="1013"/>
        <v>1.4052375292358421E-2</v>
      </c>
      <c r="AA1305" s="46">
        <f t="shared" si="1014"/>
        <v>1.3828884817309324E-2</v>
      </c>
      <c r="AB1305" s="183">
        <f t="shared" si="1016"/>
        <v>1.38</v>
      </c>
      <c r="AC1305" s="36">
        <v>1294</v>
      </c>
      <c r="AD1305" s="47" t="e">
        <f>VLOOKUP(B1305,#REF!,3,FALSE)</f>
        <v>#REF!</v>
      </c>
      <c r="AE1305" s="2" t="e">
        <f t="shared" si="1015"/>
        <v>#REF!</v>
      </c>
    </row>
    <row r="1306" spans="1:56" x14ac:dyDescent="0.2">
      <c r="A1306" s="25">
        <v>91</v>
      </c>
      <c r="B1306" s="38" t="s">
        <v>2248</v>
      </c>
      <c r="C1306" s="72" t="s">
        <v>2249</v>
      </c>
      <c r="D1306" s="49">
        <v>345</v>
      </c>
      <c r="E1306" s="69">
        <v>42552</v>
      </c>
      <c r="F1306" s="41">
        <v>2959573</v>
      </c>
      <c r="G1306" s="70">
        <v>15.92004</v>
      </c>
      <c r="H1306" s="41">
        <v>5372</v>
      </c>
      <c r="I1306" s="70">
        <v>0</v>
      </c>
      <c r="J1306" s="41">
        <f t="shared" si="1007"/>
        <v>47117</v>
      </c>
      <c r="K1306" s="41">
        <v>3501066</v>
      </c>
      <c r="L1306" s="70">
        <v>10.450530000000001</v>
      </c>
      <c r="M1306" s="41">
        <v>6253</v>
      </c>
      <c r="N1306" s="70">
        <v>0</v>
      </c>
      <c r="O1306" s="41">
        <f t="shared" si="1008"/>
        <v>36588</v>
      </c>
      <c r="P1306" s="41">
        <v>3638382</v>
      </c>
      <c r="Q1306" s="70">
        <v>11.670820000000001</v>
      </c>
      <c r="R1306" s="41">
        <v>6507</v>
      </c>
      <c r="S1306" s="70">
        <v>2.9199299999999999</v>
      </c>
      <c r="T1306" s="41">
        <f t="shared" si="1009"/>
        <v>42482</v>
      </c>
      <c r="U1306" s="42">
        <f t="shared" si="1010"/>
        <v>126187</v>
      </c>
      <c r="V1306" s="43" t="s">
        <v>37</v>
      </c>
      <c r="W1306" s="44">
        <f t="shared" si="1011"/>
        <v>126187</v>
      </c>
      <c r="X1306" s="45">
        <f t="shared" si="1017"/>
        <v>6.6675797225092251E-3</v>
      </c>
      <c r="Y1306" s="44">
        <f t="shared" si="1012"/>
        <v>345</v>
      </c>
      <c r="Z1306" s="45">
        <f t="shared" si="1013"/>
        <v>6.6140101989954373E-3</v>
      </c>
      <c r="AA1306" s="46">
        <f t="shared" si="1014"/>
        <v>6.6274025798738843E-3</v>
      </c>
      <c r="AB1306" s="183">
        <f t="shared" si="1016"/>
        <v>0.66</v>
      </c>
      <c r="AC1306" s="36">
        <v>1295</v>
      </c>
      <c r="AD1306" s="47" t="e">
        <f>VLOOKUP(B1306,#REF!,3,FALSE)</f>
        <v>#REF!</v>
      </c>
      <c r="AE1306" s="2" t="e">
        <f t="shared" si="1015"/>
        <v>#REF!</v>
      </c>
    </row>
    <row r="1307" spans="1:56" x14ac:dyDescent="0.2">
      <c r="A1307" s="25">
        <v>91</v>
      </c>
      <c r="B1307" s="38" t="s">
        <v>2250</v>
      </c>
      <c r="C1307" s="72" t="s">
        <v>2251</v>
      </c>
      <c r="D1307" s="28">
        <v>421</v>
      </c>
      <c r="E1307" s="69">
        <v>42552</v>
      </c>
      <c r="F1307" s="41">
        <v>3846980</v>
      </c>
      <c r="G1307" s="70">
        <v>8.1</v>
      </c>
      <c r="H1307" s="41">
        <v>38730</v>
      </c>
      <c r="I1307" s="70">
        <v>2.3237800000000002</v>
      </c>
      <c r="J1307" s="41">
        <f t="shared" si="1007"/>
        <v>31251</v>
      </c>
      <c r="K1307" s="41">
        <v>4326435</v>
      </c>
      <c r="L1307" s="70">
        <v>7.4578699999999998</v>
      </c>
      <c r="M1307" s="41">
        <v>44511</v>
      </c>
      <c r="N1307" s="70">
        <v>2.6959599999999999</v>
      </c>
      <c r="O1307" s="41">
        <f t="shared" si="1008"/>
        <v>32386</v>
      </c>
      <c r="P1307" s="41">
        <v>4615258</v>
      </c>
      <c r="Q1307" s="70">
        <v>8.0994399999999995</v>
      </c>
      <c r="R1307" s="41">
        <v>46314</v>
      </c>
      <c r="S1307" s="70">
        <v>3.0012500000000002</v>
      </c>
      <c r="T1307" s="41">
        <f t="shared" si="1009"/>
        <v>37520</v>
      </c>
      <c r="U1307" s="42">
        <f t="shared" si="1010"/>
        <v>101157</v>
      </c>
      <c r="V1307" s="43" t="s">
        <v>37</v>
      </c>
      <c r="W1307" s="44">
        <f t="shared" si="1011"/>
        <v>101157</v>
      </c>
      <c r="X1307" s="45">
        <f t="shared" si="1017"/>
        <v>5.3450225616732761E-3</v>
      </c>
      <c r="Y1307" s="44">
        <f t="shared" si="1012"/>
        <v>421</v>
      </c>
      <c r="Z1307" s="45">
        <f t="shared" si="1013"/>
        <v>8.071009547179939E-3</v>
      </c>
      <c r="AA1307" s="46">
        <f t="shared" si="1014"/>
        <v>7.3895128008032735E-3</v>
      </c>
      <c r="AB1307" s="183">
        <f t="shared" si="1016"/>
        <v>0.74</v>
      </c>
      <c r="AC1307" s="36">
        <v>1296</v>
      </c>
      <c r="AD1307" s="47" t="e">
        <f>VLOOKUP(B1307,#REF!,3,FALSE)</f>
        <v>#REF!</v>
      </c>
      <c r="AE1307" s="2" t="e">
        <f t="shared" si="1015"/>
        <v>#REF!</v>
      </c>
    </row>
    <row r="1308" spans="1:56" x14ac:dyDescent="0.2">
      <c r="A1308" s="25">
        <v>91</v>
      </c>
      <c r="B1308" s="38" t="s">
        <v>2252</v>
      </c>
      <c r="C1308" s="72" t="s">
        <v>2253</v>
      </c>
      <c r="D1308" s="28">
        <v>498</v>
      </c>
      <c r="E1308" s="69"/>
      <c r="F1308" s="41">
        <v>3589616</v>
      </c>
      <c r="G1308" s="70">
        <v>8.2418300000000002</v>
      </c>
      <c r="H1308" s="41">
        <v>36552</v>
      </c>
      <c r="I1308" s="70">
        <v>0</v>
      </c>
      <c r="J1308" s="41">
        <f t="shared" si="1007"/>
        <v>29585</v>
      </c>
      <c r="K1308" s="41">
        <v>3841367</v>
      </c>
      <c r="L1308" s="70">
        <v>7.6795600000000004</v>
      </c>
      <c r="M1308" s="41">
        <v>41932</v>
      </c>
      <c r="N1308" s="70">
        <v>0</v>
      </c>
      <c r="O1308" s="41">
        <f t="shared" si="1008"/>
        <v>29500</v>
      </c>
      <c r="P1308" s="41">
        <v>4010453</v>
      </c>
      <c r="Q1308" s="70">
        <v>7.56548</v>
      </c>
      <c r="R1308" s="41">
        <v>43630</v>
      </c>
      <c r="S1308" s="70">
        <v>0</v>
      </c>
      <c r="T1308" s="41">
        <f t="shared" si="1009"/>
        <v>30341</v>
      </c>
      <c r="U1308" s="42">
        <f t="shared" si="1010"/>
        <v>89426</v>
      </c>
      <c r="V1308" s="43" t="s">
        <v>37</v>
      </c>
      <c r="W1308" s="44">
        <f t="shared" si="1011"/>
        <v>89426</v>
      </c>
      <c r="X1308" s="45">
        <f t="shared" si="1017"/>
        <v>4.7251696630010226E-3</v>
      </c>
      <c r="Y1308" s="44">
        <f t="shared" si="1012"/>
        <v>498</v>
      </c>
      <c r="Z1308" s="45">
        <f t="shared" si="1013"/>
        <v>9.5471799394195016E-3</v>
      </c>
      <c r="AA1308" s="46">
        <f t="shared" si="1014"/>
        <v>8.3416773703148817E-3</v>
      </c>
      <c r="AB1308" s="183">
        <f t="shared" si="1016"/>
        <v>0.83</v>
      </c>
      <c r="AC1308" s="36">
        <v>1297</v>
      </c>
      <c r="AD1308" s="47" t="e">
        <f>VLOOKUP(B1308,#REF!,3,FALSE)</f>
        <v>#REF!</v>
      </c>
      <c r="AE1308" s="2" t="e">
        <f t="shared" si="1015"/>
        <v>#REF!</v>
      </c>
    </row>
    <row r="1309" spans="1:56" x14ac:dyDescent="0.2">
      <c r="A1309" s="25">
        <v>91</v>
      </c>
      <c r="B1309" s="38" t="s">
        <v>2254</v>
      </c>
      <c r="C1309" s="72" t="s">
        <v>2255</v>
      </c>
      <c r="D1309" s="28">
        <v>58</v>
      </c>
      <c r="E1309" s="69"/>
      <c r="F1309" s="41">
        <v>366064</v>
      </c>
      <c r="G1309" s="70">
        <v>6.0098799999999999</v>
      </c>
      <c r="H1309" s="41">
        <v>120508</v>
      </c>
      <c r="I1309" s="70">
        <v>0</v>
      </c>
      <c r="J1309" s="41">
        <f t="shared" si="1007"/>
        <v>2200</v>
      </c>
      <c r="K1309" s="41">
        <v>382442</v>
      </c>
      <c r="L1309" s="70">
        <v>5.75251</v>
      </c>
      <c r="M1309" s="41">
        <v>137567</v>
      </c>
      <c r="N1309" s="70">
        <v>0</v>
      </c>
      <c r="O1309" s="41">
        <f t="shared" si="1008"/>
        <v>2200</v>
      </c>
      <c r="P1309" s="41">
        <v>402529</v>
      </c>
      <c r="Q1309" s="70">
        <v>7.4528800000000004</v>
      </c>
      <c r="R1309" s="41">
        <v>143137</v>
      </c>
      <c r="S1309" s="70">
        <v>0</v>
      </c>
      <c r="T1309" s="41">
        <f t="shared" si="1009"/>
        <v>3000</v>
      </c>
      <c r="U1309" s="42">
        <f t="shared" si="1010"/>
        <v>7400</v>
      </c>
      <c r="V1309" s="43" t="s">
        <v>154</v>
      </c>
      <c r="W1309" s="44" t="str">
        <f t="shared" si="1011"/>
        <v/>
      </c>
      <c r="X1309" s="45">
        <f t="shared" si="1017"/>
        <v>0</v>
      </c>
      <c r="Y1309" s="44" t="str">
        <f t="shared" si="1012"/>
        <v/>
      </c>
      <c r="Z1309" s="45">
        <f t="shared" si="1013"/>
        <v>0</v>
      </c>
      <c r="AA1309" s="46">
        <f t="shared" si="1014"/>
        <v>0</v>
      </c>
      <c r="AB1309" s="183">
        <f t="shared" si="1016"/>
        <v>0</v>
      </c>
      <c r="AC1309" s="36">
        <v>1298</v>
      </c>
      <c r="AD1309" s="47" t="e">
        <f>VLOOKUP(B1309,#REF!,3,FALSE)</f>
        <v>#REF!</v>
      </c>
      <c r="AE1309" s="2" t="e">
        <f t="shared" si="1015"/>
        <v>#REF!</v>
      </c>
    </row>
    <row r="1310" spans="1:56" x14ac:dyDescent="0.2">
      <c r="A1310" s="25">
        <v>91</v>
      </c>
      <c r="B1310" s="38" t="s">
        <v>2256</v>
      </c>
      <c r="C1310" s="72" t="s">
        <v>2257</v>
      </c>
      <c r="D1310" s="28">
        <v>68</v>
      </c>
      <c r="E1310" s="69"/>
      <c r="F1310" s="41">
        <v>395503</v>
      </c>
      <c r="G1310" s="70">
        <v>7.4462099999999998</v>
      </c>
      <c r="H1310" s="41">
        <v>8527</v>
      </c>
      <c r="I1310" s="70">
        <v>0</v>
      </c>
      <c r="J1310" s="41">
        <f t="shared" si="1007"/>
        <v>2945</v>
      </c>
      <c r="K1310" s="41">
        <v>416845</v>
      </c>
      <c r="L1310" s="70">
        <v>7.4392199999999997</v>
      </c>
      <c r="M1310" s="41">
        <v>9251</v>
      </c>
      <c r="N1310" s="70">
        <v>0</v>
      </c>
      <c r="O1310" s="41">
        <f t="shared" si="1008"/>
        <v>3101</v>
      </c>
      <c r="P1310" s="41">
        <v>438054</v>
      </c>
      <c r="Q1310" s="70">
        <v>7.4397200000000003</v>
      </c>
      <c r="R1310" s="41">
        <v>9625</v>
      </c>
      <c r="S1310" s="70">
        <v>0</v>
      </c>
      <c r="T1310" s="41">
        <f t="shared" si="1009"/>
        <v>3259</v>
      </c>
      <c r="U1310" s="42">
        <f t="shared" si="1010"/>
        <v>9305</v>
      </c>
      <c r="V1310" s="43" t="s">
        <v>154</v>
      </c>
      <c r="W1310" s="44" t="str">
        <f t="shared" si="1011"/>
        <v/>
      </c>
      <c r="X1310" s="45">
        <f t="shared" si="1017"/>
        <v>0</v>
      </c>
      <c r="Y1310" s="44" t="str">
        <f t="shared" si="1012"/>
        <v/>
      </c>
      <c r="Z1310" s="45">
        <f t="shared" si="1013"/>
        <v>0</v>
      </c>
      <c r="AA1310" s="46">
        <f t="shared" si="1014"/>
        <v>0</v>
      </c>
      <c r="AB1310" s="183">
        <f t="shared" si="1016"/>
        <v>0</v>
      </c>
      <c r="AC1310" s="36">
        <v>1299</v>
      </c>
      <c r="AD1310" s="47" t="e">
        <f>VLOOKUP(B1310,#REF!,3,FALSE)</f>
        <v>#REF!</v>
      </c>
      <c r="AE1310" s="2" t="e">
        <f t="shared" si="1015"/>
        <v>#REF!</v>
      </c>
    </row>
    <row r="1311" spans="1:56" x14ac:dyDescent="0.2">
      <c r="A1311" s="25">
        <v>91</v>
      </c>
      <c r="B1311" s="38" t="s">
        <v>2258</v>
      </c>
      <c r="C1311" s="79" t="s">
        <v>2259</v>
      </c>
      <c r="D1311" s="49">
        <v>108</v>
      </c>
      <c r="E1311" s="69">
        <v>43466</v>
      </c>
      <c r="F1311" s="41">
        <v>1161591</v>
      </c>
      <c r="G1311" s="70">
        <v>8.09924</v>
      </c>
      <c r="H1311" s="41">
        <v>0</v>
      </c>
      <c r="I1311" s="70">
        <v>0</v>
      </c>
      <c r="J1311" s="41">
        <f t="shared" si="1007"/>
        <v>9408</v>
      </c>
      <c r="K1311" s="41">
        <v>1226504</v>
      </c>
      <c r="L1311" s="70">
        <v>7.9086600000000002</v>
      </c>
      <c r="M1311" s="41">
        <v>0</v>
      </c>
      <c r="N1311" s="70">
        <v>0</v>
      </c>
      <c r="O1311" s="41">
        <f t="shared" si="1008"/>
        <v>9700</v>
      </c>
      <c r="P1311" s="41">
        <v>1286416</v>
      </c>
      <c r="Q1311" s="70">
        <v>8.1</v>
      </c>
      <c r="R1311" s="41">
        <v>0</v>
      </c>
      <c r="S1311" s="70">
        <v>0</v>
      </c>
      <c r="T1311" s="41">
        <f t="shared" si="1009"/>
        <v>10420</v>
      </c>
      <c r="U1311" s="42">
        <f t="shared" si="1010"/>
        <v>29528</v>
      </c>
      <c r="V1311" s="43" t="s">
        <v>37</v>
      </c>
      <c r="W1311" s="44">
        <f t="shared" si="1011"/>
        <v>29528</v>
      </c>
      <c r="X1311" s="45">
        <f t="shared" si="1017"/>
        <v>1.5602264420760651E-3</v>
      </c>
      <c r="Y1311" s="44">
        <f t="shared" si="1012"/>
        <v>108</v>
      </c>
      <c r="Z1311" s="45">
        <f t="shared" si="1013"/>
        <v>2.0704727579463978E-3</v>
      </c>
      <c r="AA1311" s="46">
        <f t="shared" si="1014"/>
        <v>1.9429111789788147E-3</v>
      </c>
      <c r="AB1311" s="183">
        <f t="shared" si="1016"/>
        <v>0.19</v>
      </c>
      <c r="AC1311" s="36">
        <v>1300</v>
      </c>
      <c r="AD1311" s="47" t="e">
        <f>VLOOKUP(B1311,#REF!,3,FALSE)</f>
        <v>#REF!</v>
      </c>
      <c r="AE1311" s="2" t="e">
        <f t="shared" si="1015"/>
        <v>#REF!</v>
      </c>
    </row>
    <row r="1312" spans="1:56" x14ac:dyDescent="0.2">
      <c r="A1312" s="25">
        <v>91</v>
      </c>
      <c r="B1312" s="38" t="s">
        <v>2260</v>
      </c>
      <c r="C1312" s="99" t="s">
        <v>2261</v>
      </c>
      <c r="D1312" s="49">
        <v>212</v>
      </c>
      <c r="E1312" s="69">
        <v>42552</v>
      </c>
      <c r="F1312" s="41">
        <v>0</v>
      </c>
      <c r="G1312" s="70"/>
      <c r="H1312" s="41">
        <v>0</v>
      </c>
      <c r="I1312" s="70"/>
      <c r="J1312" s="41">
        <v>0</v>
      </c>
      <c r="K1312" s="41">
        <v>0</v>
      </c>
      <c r="L1312" s="70"/>
      <c r="M1312" s="41">
        <v>0</v>
      </c>
      <c r="N1312" s="70"/>
      <c r="O1312" s="41">
        <v>0</v>
      </c>
      <c r="P1312" s="41">
        <v>0</v>
      </c>
      <c r="Q1312" s="70"/>
      <c r="R1312" s="41">
        <v>0</v>
      </c>
      <c r="S1312" s="70"/>
      <c r="T1312" s="41">
        <v>0</v>
      </c>
      <c r="U1312" s="42">
        <v>0</v>
      </c>
      <c r="V1312" s="43" t="s">
        <v>37</v>
      </c>
      <c r="W1312" s="44">
        <f t="shared" si="1011"/>
        <v>0</v>
      </c>
      <c r="X1312" s="45">
        <f t="shared" si="1017"/>
        <v>0</v>
      </c>
      <c r="Y1312" s="44">
        <f t="shared" si="1012"/>
        <v>212</v>
      </c>
      <c r="Z1312" s="45">
        <f t="shared" si="1013"/>
        <v>4.0642613396725587E-3</v>
      </c>
      <c r="AA1312" s="46">
        <f t="shared" si="1014"/>
        <v>3.0481960047544191E-3</v>
      </c>
      <c r="AB1312" s="183">
        <f t="shared" si="1016"/>
        <v>0.3</v>
      </c>
      <c r="AC1312" s="36">
        <v>1301</v>
      </c>
      <c r="AD1312" s="47"/>
    </row>
    <row r="1313" spans="1:31" x14ac:dyDescent="0.2">
      <c r="A1313" s="25">
        <v>91</v>
      </c>
      <c r="B1313" s="38" t="s">
        <v>2262</v>
      </c>
      <c r="C1313" s="73" t="s">
        <v>2263</v>
      </c>
      <c r="D1313" s="49">
        <v>225</v>
      </c>
      <c r="E1313" s="69">
        <v>42552</v>
      </c>
      <c r="F1313" s="41">
        <v>0</v>
      </c>
      <c r="G1313" s="70"/>
      <c r="H1313" s="41">
        <v>0</v>
      </c>
      <c r="I1313" s="70"/>
      <c r="J1313" s="41">
        <v>0</v>
      </c>
      <c r="K1313" s="41">
        <v>0</v>
      </c>
      <c r="L1313" s="70"/>
      <c r="M1313" s="41">
        <v>0</v>
      </c>
      <c r="N1313" s="70"/>
      <c r="O1313" s="41">
        <v>0</v>
      </c>
      <c r="P1313" s="41">
        <v>0</v>
      </c>
      <c r="Q1313" s="70"/>
      <c r="R1313" s="41">
        <v>0</v>
      </c>
      <c r="S1313" s="70"/>
      <c r="T1313" s="41">
        <v>0</v>
      </c>
      <c r="U1313" s="42">
        <v>0</v>
      </c>
      <c r="V1313" s="43" t="s">
        <v>37</v>
      </c>
      <c r="W1313" s="44">
        <f t="shared" si="1011"/>
        <v>0</v>
      </c>
      <c r="X1313" s="45">
        <f t="shared" si="1017"/>
        <v>0</v>
      </c>
      <c r="Y1313" s="44">
        <f t="shared" si="1012"/>
        <v>225</v>
      </c>
      <c r="Z1313" s="45">
        <f t="shared" si="1013"/>
        <v>4.3134849123883283E-3</v>
      </c>
      <c r="AA1313" s="46">
        <f t="shared" si="1014"/>
        <v>3.2351136842912465E-3</v>
      </c>
      <c r="AB1313" s="183">
        <f t="shared" si="1016"/>
        <v>0.32</v>
      </c>
      <c r="AC1313" s="36">
        <v>1302</v>
      </c>
      <c r="AD1313" s="47"/>
    </row>
    <row r="1314" spans="1:31" x14ac:dyDescent="0.2">
      <c r="A1314" s="25">
        <v>91</v>
      </c>
      <c r="B1314" s="38" t="s">
        <v>2264</v>
      </c>
      <c r="C1314" s="39" t="s">
        <v>51</v>
      </c>
      <c r="D1314" s="49">
        <v>15684</v>
      </c>
      <c r="E1314" s="69"/>
      <c r="F1314" s="30"/>
      <c r="G1314" s="70"/>
      <c r="H1314" s="41"/>
      <c r="I1314" s="70"/>
      <c r="J1314" s="41">
        <v>3902153</v>
      </c>
      <c r="K1314" s="41"/>
      <c r="L1314" s="70"/>
      <c r="M1314" s="41"/>
      <c r="N1314" s="70"/>
      <c r="O1314" s="41">
        <v>4167579</v>
      </c>
      <c r="P1314" s="41"/>
      <c r="Q1314" s="70"/>
      <c r="R1314" s="41"/>
      <c r="S1314" s="70"/>
      <c r="T1314" s="41">
        <v>4446578</v>
      </c>
      <c r="U1314" s="42">
        <f t="shared" si="1010"/>
        <v>12516310</v>
      </c>
      <c r="V1314" s="43" t="s">
        <v>37</v>
      </c>
      <c r="W1314" s="44">
        <f t="shared" si="1011"/>
        <v>12516310</v>
      </c>
      <c r="X1314" s="45">
        <f t="shared" si="1017"/>
        <v>0.66134779935048338</v>
      </c>
      <c r="Y1314" s="44">
        <f t="shared" si="1012"/>
        <v>15684</v>
      </c>
      <c r="Z1314" s="45">
        <f t="shared" si="1013"/>
        <v>0.3006786549595491</v>
      </c>
      <c r="AA1314" s="46">
        <f t="shared" si="1014"/>
        <v>0.39084594105728265</v>
      </c>
      <c r="AB1314" s="183">
        <f t="shared" ref="AB1314" si="1018">ROUND(+AA1314*$AB$1297,2)</f>
        <v>39.08</v>
      </c>
      <c r="AC1314" s="36">
        <v>1303</v>
      </c>
      <c r="AD1314" s="47" t="e">
        <f>VLOOKUP(B1314,#REF!,3,FALSE)</f>
        <v>#REF!</v>
      </c>
      <c r="AE1314" s="2" t="e">
        <f t="shared" si="1015"/>
        <v>#REF!</v>
      </c>
    </row>
    <row r="1315" spans="1:31" x14ac:dyDescent="0.2">
      <c r="A1315" s="25">
        <v>91</v>
      </c>
      <c r="B1315" s="51" t="s">
        <v>2265</v>
      </c>
      <c r="C1315" s="95" t="s">
        <v>2266</v>
      </c>
      <c r="D1315" s="71">
        <f>SUBTOTAL(9,D1298:D1314)</f>
        <v>52403</v>
      </c>
      <c r="E1315" s="69"/>
      <c r="F1315" s="55"/>
      <c r="G1315" s="56"/>
      <c r="H1315" s="55"/>
      <c r="I1315" s="56"/>
      <c r="J1315" s="57">
        <f>SUBTOTAL(9,J1298:J1314)</f>
        <v>5784924</v>
      </c>
      <c r="K1315" s="58"/>
      <c r="L1315" s="59"/>
      <c r="M1315" s="58"/>
      <c r="N1315" s="59"/>
      <c r="O1315" s="57">
        <f>SUBTOTAL(9,O1298:O1314)</f>
        <v>6363636</v>
      </c>
      <c r="P1315" s="57"/>
      <c r="Q1315" s="60"/>
      <c r="R1315" s="57"/>
      <c r="S1315" s="60"/>
      <c r="T1315" s="57">
        <f>SUBTOTAL(9,T1298:T1314)</f>
        <v>6799353</v>
      </c>
      <c r="U1315" s="57">
        <f>SUBTOTAL(9,U1298:U1314)</f>
        <v>18947913</v>
      </c>
      <c r="V1315" s="43"/>
      <c r="W1315" s="61">
        <f t="shared" ref="W1315:AA1315" si="1019">SUBTOTAL(9,W1298:W1314)</f>
        <v>18925458</v>
      </c>
      <c r="X1315" s="62">
        <f t="shared" si="1019"/>
        <v>1</v>
      </c>
      <c r="Y1315" s="61">
        <f t="shared" si="1019"/>
        <v>52162</v>
      </c>
      <c r="Z1315" s="62">
        <f t="shared" si="1019"/>
        <v>1</v>
      </c>
      <c r="AA1315" s="63">
        <f t="shared" si="1019"/>
        <v>1</v>
      </c>
      <c r="AB1315" s="64">
        <f>SUBTOTAL(9,AB1298:AB1314)</f>
        <v>99.97</v>
      </c>
      <c r="AC1315" s="36">
        <v>1304</v>
      </c>
      <c r="AD1315" s="47" t="e">
        <f>VLOOKUP(B1315,#REF!,3,FALSE)</f>
        <v>#REF!</v>
      </c>
      <c r="AE1315" s="2" t="e">
        <f t="shared" si="1015"/>
        <v>#REF!</v>
      </c>
    </row>
    <row r="1316" spans="1:31" ht="13.5" thickBot="1" x14ac:dyDescent="0.25">
      <c r="A1316" s="25">
        <v>91</v>
      </c>
      <c r="B1316" s="51"/>
      <c r="C1316" s="95"/>
      <c r="D1316" s="53" t="s">
        <v>54</v>
      </c>
      <c r="E1316" s="54">
        <f>COUNTIF(E1298:E1314,"&gt;0.0")</f>
        <v>12</v>
      </c>
      <c r="F1316" s="55"/>
      <c r="G1316" s="56"/>
      <c r="H1316" s="55"/>
      <c r="I1316" s="56"/>
      <c r="J1316" s="57"/>
      <c r="K1316" s="58"/>
      <c r="L1316" s="59"/>
      <c r="M1316" s="58"/>
      <c r="N1316" s="59"/>
      <c r="O1316" s="57"/>
      <c r="P1316" s="57"/>
      <c r="Q1316" s="60"/>
      <c r="R1316" s="57"/>
      <c r="S1316" s="60"/>
      <c r="T1316" s="57"/>
      <c r="U1316" s="42"/>
      <c r="V1316" s="43"/>
      <c r="W1316" s="44"/>
      <c r="X1316" s="45"/>
      <c r="Y1316" s="44"/>
      <c r="Z1316" s="45"/>
      <c r="AA1316" s="46"/>
      <c r="AB1316" s="183"/>
      <c r="AC1316" s="36">
        <v>1305</v>
      </c>
      <c r="AD1316" s="47"/>
    </row>
    <row r="1317" spans="1:31" ht="15.75" thickBot="1" x14ac:dyDescent="0.3">
      <c r="A1317" s="25">
        <v>92</v>
      </c>
      <c r="B1317" s="78" t="s">
        <v>2267</v>
      </c>
      <c r="C1317" s="72"/>
      <c r="D1317" s="28"/>
      <c r="E1317" s="69"/>
      <c r="F1317" s="41"/>
      <c r="G1317" s="70"/>
      <c r="H1317" s="41"/>
      <c r="I1317" s="70"/>
      <c r="J1317" s="41"/>
      <c r="K1317" s="41"/>
      <c r="L1317" s="100"/>
      <c r="M1317" s="41"/>
      <c r="N1317" s="70"/>
      <c r="O1317" s="41"/>
      <c r="P1317" s="41"/>
      <c r="Q1317" s="70"/>
      <c r="R1317" s="41"/>
      <c r="S1317" s="100"/>
      <c r="T1317" s="41"/>
      <c r="U1317" s="42"/>
      <c r="V1317" s="43"/>
      <c r="W1317" s="33"/>
      <c r="X1317" s="34"/>
      <c r="Y1317" s="33"/>
      <c r="Z1317" s="34"/>
      <c r="AA1317" s="35"/>
      <c r="AB1317" s="184">
        <v>100</v>
      </c>
      <c r="AC1317" s="36">
        <v>1306</v>
      </c>
      <c r="AD1317" s="47"/>
    </row>
    <row r="1318" spans="1:31" x14ac:dyDescent="0.2">
      <c r="A1318" s="25">
        <v>92</v>
      </c>
      <c r="B1318" s="38" t="s">
        <v>2268</v>
      </c>
      <c r="C1318" s="72" t="s">
        <v>2269</v>
      </c>
      <c r="D1318" s="49">
        <v>7352</v>
      </c>
      <c r="E1318" s="69">
        <v>37622</v>
      </c>
      <c r="F1318" s="41">
        <v>104042295</v>
      </c>
      <c r="G1318" s="70">
        <v>9.4820600000000006</v>
      </c>
      <c r="H1318" s="41">
        <v>391660</v>
      </c>
      <c r="I1318" s="70">
        <v>3.1717900000000001</v>
      </c>
      <c r="J1318" s="41">
        <f t="shared" ref="J1318:J1326" si="1020">ROUND((+F1318*G1318+H1318*I1318)/1000,0)</f>
        <v>987778</v>
      </c>
      <c r="K1318" s="41">
        <v>108560769</v>
      </c>
      <c r="L1318" s="70">
        <v>9.4820700000000002</v>
      </c>
      <c r="M1318" s="41">
        <v>415380</v>
      </c>
      <c r="N1318" s="70">
        <v>2.9937100000000001</v>
      </c>
      <c r="O1318" s="41">
        <f t="shared" ref="O1318:O1326" si="1021">ROUND((+K1318*L1318+M1318*N1318)/1000,0)</f>
        <v>1030624</v>
      </c>
      <c r="P1318" s="41">
        <v>118339575</v>
      </c>
      <c r="Q1318" s="70">
        <v>9.0762300000000007</v>
      </c>
      <c r="R1318" s="41">
        <v>444212</v>
      </c>
      <c r="S1318" s="70">
        <v>0</v>
      </c>
      <c r="T1318" s="41">
        <f t="shared" ref="T1318:T1326" si="1022">ROUND((+P1318*Q1318+R1318*S1318)/1000,0)</f>
        <v>1074077</v>
      </c>
      <c r="U1318" s="42">
        <f t="shared" ref="U1318:U1328" si="1023">ROUND(+T1318+O1318+J1318,0)</f>
        <v>3092479</v>
      </c>
      <c r="V1318" s="43" t="s">
        <v>37</v>
      </c>
      <c r="W1318" s="44">
        <f t="shared" ref="W1318:W1328" si="1024">IF(V1318="yes",U1318,"")</f>
        <v>3092479</v>
      </c>
      <c r="X1318" s="45">
        <f t="shared" ref="X1318:X1326" si="1025">IF(V1318="yes",W1318/W$1329,0)</f>
        <v>0.21056717342716147</v>
      </c>
      <c r="Y1318" s="44">
        <f t="shared" ref="Y1318:Y1328" si="1026">IF(V1318="yes",D1318,"")</f>
        <v>7352</v>
      </c>
      <c r="Z1318" s="45">
        <f t="shared" ref="Z1318:Z1326" si="1027">IF(V1318="yes",Y1318/Y$1329,0)</f>
        <v>0.32581431420341239</v>
      </c>
      <c r="AA1318" s="46">
        <f t="shared" ref="AA1318:AA1328" si="1028">(X1318*0.25+Z1318*0.75)</f>
        <v>0.29700252900934965</v>
      </c>
      <c r="AB1318" s="183">
        <f>ROUND(+AA1318*$AB$1317,3)</f>
        <v>29.7</v>
      </c>
      <c r="AC1318" s="36">
        <v>1307</v>
      </c>
      <c r="AD1318" s="47" t="e">
        <f>VLOOKUP(B1318,#REF!,3,FALSE)</f>
        <v>#REF!</v>
      </c>
      <c r="AE1318" s="2" t="e">
        <f t="shared" ref="AE1318:AE1329" si="1029">EXACT(D1318,AD1318)</f>
        <v>#REF!</v>
      </c>
    </row>
    <row r="1319" spans="1:31" x14ac:dyDescent="0.2">
      <c r="A1319" s="25">
        <v>92</v>
      </c>
      <c r="B1319" s="38" t="s">
        <v>2270</v>
      </c>
      <c r="C1319" s="72" t="s">
        <v>2271</v>
      </c>
      <c r="D1319" s="28">
        <v>2630</v>
      </c>
      <c r="E1319" s="69">
        <v>37438</v>
      </c>
      <c r="F1319" s="41">
        <v>27412571</v>
      </c>
      <c r="G1319" s="70">
        <v>10.87738</v>
      </c>
      <c r="H1319" s="41">
        <v>760671</v>
      </c>
      <c r="I1319" s="70">
        <v>3.1986400000000001</v>
      </c>
      <c r="J1319" s="41">
        <f t="shared" si="1020"/>
        <v>300610</v>
      </c>
      <c r="K1319" s="41">
        <v>29015766</v>
      </c>
      <c r="L1319" s="70">
        <v>10.93857</v>
      </c>
      <c r="M1319" s="41">
        <v>808341</v>
      </c>
      <c r="N1319" s="70">
        <v>0</v>
      </c>
      <c r="O1319" s="41">
        <f t="shared" si="1021"/>
        <v>317391</v>
      </c>
      <c r="P1319" s="41">
        <v>31483844</v>
      </c>
      <c r="Q1319" s="70">
        <v>10.1104</v>
      </c>
      <c r="R1319" s="41">
        <v>792383</v>
      </c>
      <c r="S1319" s="70">
        <v>0</v>
      </c>
      <c r="T1319" s="41">
        <f t="shared" si="1022"/>
        <v>318314</v>
      </c>
      <c r="U1319" s="42">
        <f t="shared" si="1023"/>
        <v>936315</v>
      </c>
      <c r="V1319" s="43" t="s">
        <v>37</v>
      </c>
      <c r="W1319" s="44">
        <f t="shared" si="1024"/>
        <v>936315</v>
      </c>
      <c r="X1319" s="45">
        <f t="shared" si="1025"/>
        <v>6.3753772616548951E-2</v>
      </c>
      <c r="Y1319" s="44">
        <f t="shared" si="1026"/>
        <v>2630</v>
      </c>
      <c r="Z1319" s="45">
        <f t="shared" si="1027"/>
        <v>0.11655218258364725</v>
      </c>
      <c r="AA1319" s="46">
        <f t="shared" si="1028"/>
        <v>0.10335258009187268</v>
      </c>
      <c r="AB1319" s="183">
        <f t="shared" ref="AB1319:AB1328" si="1030">ROUND(+AA1319*$AB$1317,3)</f>
        <v>10.335000000000001</v>
      </c>
      <c r="AC1319" s="36">
        <v>1308</v>
      </c>
      <c r="AD1319" s="47" t="e">
        <f>VLOOKUP(B1319,#REF!,3,FALSE)</f>
        <v>#REF!</v>
      </c>
      <c r="AE1319" s="2" t="e">
        <f t="shared" si="1029"/>
        <v>#REF!</v>
      </c>
    </row>
    <row r="1320" spans="1:31" x14ac:dyDescent="0.2">
      <c r="A1320" s="25">
        <v>92</v>
      </c>
      <c r="B1320" s="38" t="s">
        <v>2272</v>
      </c>
      <c r="C1320" s="72" t="s">
        <v>2273</v>
      </c>
      <c r="D1320" s="28">
        <v>600</v>
      </c>
      <c r="E1320" s="69">
        <v>37438</v>
      </c>
      <c r="F1320" s="41">
        <v>5487657</v>
      </c>
      <c r="G1320" s="70">
        <v>8.0121699999999993</v>
      </c>
      <c r="H1320" s="41">
        <v>120833</v>
      </c>
      <c r="I1320" s="70">
        <v>3.0037500000000001</v>
      </c>
      <c r="J1320" s="41">
        <f t="shared" si="1020"/>
        <v>44331</v>
      </c>
      <c r="K1320" s="41">
        <v>5896940</v>
      </c>
      <c r="L1320" s="70">
        <v>7.7998000000000003</v>
      </c>
      <c r="M1320" s="41">
        <v>126010</v>
      </c>
      <c r="N1320" s="70">
        <v>2.9997600000000002</v>
      </c>
      <c r="O1320" s="41">
        <f t="shared" si="1021"/>
        <v>46373</v>
      </c>
      <c r="P1320" s="41">
        <v>6185424</v>
      </c>
      <c r="Q1320" s="70">
        <v>8.2005599999999994</v>
      </c>
      <c r="R1320" s="41">
        <v>175644</v>
      </c>
      <c r="S1320" s="70">
        <v>3.0004900000000001</v>
      </c>
      <c r="T1320" s="41">
        <f t="shared" si="1022"/>
        <v>51251</v>
      </c>
      <c r="U1320" s="42">
        <f t="shared" si="1023"/>
        <v>141955</v>
      </c>
      <c r="V1320" s="43" t="s">
        <v>37</v>
      </c>
      <c r="W1320" s="44">
        <f t="shared" si="1024"/>
        <v>141955</v>
      </c>
      <c r="X1320" s="45">
        <f t="shared" si="1025"/>
        <v>9.6657287256769423E-3</v>
      </c>
      <c r="Y1320" s="44">
        <f t="shared" si="1026"/>
        <v>600</v>
      </c>
      <c r="Z1320" s="45">
        <f t="shared" si="1027"/>
        <v>2.6589851539995567E-2</v>
      </c>
      <c r="AA1320" s="46">
        <f t="shared" si="1028"/>
        <v>2.235882083641591E-2</v>
      </c>
      <c r="AB1320" s="183">
        <f t="shared" si="1030"/>
        <v>2.2360000000000002</v>
      </c>
      <c r="AC1320" s="36">
        <v>1309</v>
      </c>
      <c r="AD1320" s="47" t="e">
        <f>VLOOKUP(B1320,#REF!,3,FALSE)</f>
        <v>#REF!</v>
      </c>
      <c r="AE1320" s="2" t="e">
        <f t="shared" si="1029"/>
        <v>#REF!</v>
      </c>
    </row>
    <row r="1321" spans="1:31" x14ac:dyDescent="0.2">
      <c r="A1321" s="25">
        <v>92</v>
      </c>
      <c r="B1321" s="38" t="s">
        <v>2274</v>
      </c>
      <c r="C1321" s="72" t="s">
        <v>2275</v>
      </c>
      <c r="D1321" s="28">
        <v>1060</v>
      </c>
      <c r="E1321" s="69">
        <v>37438</v>
      </c>
      <c r="F1321" s="41">
        <v>9080947</v>
      </c>
      <c r="G1321" s="70">
        <v>8.2626799999999996</v>
      </c>
      <c r="H1321" s="41">
        <v>128521</v>
      </c>
      <c r="I1321" s="70">
        <v>0.49553999999999998</v>
      </c>
      <c r="J1321" s="41">
        <f t="shared" si="1020"/>
        <v>75097</v>
      </c>
      <c r="K1321" s="41">
        <v>9707905</v>
      </c>
      <c r="L1321" s="70">
        <v>8.6974499999999999</v>
      </c>
      <c r="M1321" s="41">
        <v>134637</v>
      </c>
      <c r="N1321" s="70">
        <v>0.59745000000000004</v>
      </c>
      <c r="O1321" s="41">
        <f t="shared" si="1021"/>
        <v>84514</v>
      </c>
      <c r="P1321" s="41">
        <v>10128011</v>
      </c>
      <c r="Q1321" s="70">
        <v>8.7121700000000004</v>
      </c>
      <c r="R1321" s="41">
        <v>163077</v>
      </c>
      <c r="S1321" s="70">
        <v>2.9985900000000001</v>
      </c>
      <c r="T1321" s="41">
        <f t="shared" si="1022"/>
        <v>88726</v>
      </c>
      <c r="U1321" s="42">
        <f t="shared" si="1023"/>
        <v>248337</v>
      </c>
      <c r="V1321" s="43" t="s">
        <v>37</v>
      </c>
      <c r="W1321" s="44">
        <f t="shared" si="1024"/>
        <v>248337</v>
      </c>
      <c r="X1321" s="45">
        <f t="shared" si="1025"/>
        <v>1.6909288679852311E-2</v>
      </c>
      <c r="Y1321" s="44">
        <f t="shared" si="1026"/>
        <v>1060</v>
      </c>
      <c r="Z1321" s="45">
        <f t="shared" si="1027"/>
        <v>4.6975404387325503E-2</v>
      </c>
      <c r="AA1321" s="46">
        <f t="shared" si="1028"/>
        <v>3.9458875460457205E-2</v>
      </c>
      <c r="AB1321" s="183">
        <f t="shared" si="1030"/>
        <v>3.9460000000000002</v>
      </c>
      <c r="AC1321" s="36">
        <v>1310</v>
      </c>
      <c r="AD1321" s="47" t="e">
        <f>VLOOKUP(B1321,#REF!,3,FALSE)</f>
        <v>#REF!</v>
      </c>
      <c r="AE1321" s="2" t="e">
        <f t="shared" si="1029"/>
        <v>#REF!</v>
      </c>
    </row>
    <row r="1322" spans="1:31" x14ac:dyDescent="0.2">
      <c r="A1322" s="25">
        <v>92</v>
      </c>
      <c r="B1322" s="38" t="s">
        <v>2276</v>
      </c>
      <c r="C1322" s="72" t="s">
        <v>2277</v>
      </c>
      <c r="D1322" s="28">
        <v>1524</v>
      </c>
      <c r="E1322" s="69">
        <v>37438</v>
      </c>
      <c r="F1322" s="41">
        <v>14114185</v>
      </c>
      <c r="G1322" s="70">
        <v>6.7733299999999996</v>
      </c>
      <c r="H1322" s="41">
        <v>71572</v>
      </c>
      <c r="I1322" s="70">
        <v>1.53335</v>
      </c>
      <c r="J1322" s="41">
        <f t="shared" si="1020"/>
        <v>95710</v>
      </c>
      <c r="K1322" s="41">
        <v>15066575</v>
      </c>
      <c r="L1322" s="70">
        <v>7.5866600000000002</v>
      </c>
      <c r="M1322" s="41">
        <v>75734</v>
      </c>
      <c r="N1322" s="70">
        <v>1.37842</v>
      </c>
      <c r="O1322" s="41">
        <f t="shared" si="1021"/>
        <v>114409</v>
      </c>
      <c r="P1322" s="41">
        <v>15766220</v>
      </c>
      <c r="Q1322" s="70">
        <v>7.5887700000000002</v>
      </c>
      <c r="R1322" s="41">
        <v>94028</v>
      </c>
      <c r="S1322" s="70">
        <v>2.97784</v>
      </c>
      <c r="T1322" s="41">
        <f t="shared" si="1022"/>
        <v>119926</v>
      </c>
      <c r="U1322" s="42">
        <f t="shared" si="1023"/>
        <v>330045</v>
      </c>
      <c r="V1322" s="43" t="s">
        <v>37</v>
      </c>
      <c r="W1322" s="44">
        <f t="shared" si="1024"/>
        <v>330045</v>
      </c>
      <c r="X1322" s="45">
        <f t="shared" si="1025"/>
        <v>2.2472793753415144E-2</v>
      </c>
      <c r="Y1322" s="44">
        <f t="shared" si="1026"/>
        <v>1524</v>
      </c>
      <c r="Z1322" s="45">
        <f t="shared" si="1027"/>
        <v>6.7538222911588744E-2</v>
      </c>
      <c r="AA1322" s="46">
        <f t="shared" si="1028"/>
        <v>5.627186562204535E-2</v>
      </c>
      <c r="AB1322" s="183">
        <f t="shared" si="1030"/>
        <v>5.6269999999999998</v>
      </c>
      <c r="AC1322" s="36">
        <v>1311</v>
      </c>
      <c r="AD1322" s="47" t="e">
        <f>VLOOKUP(B1322,#REF!,3,FALSE)</f>
        <v>#REF!</v>
      </c>
      <c r="AE1322" s="2" t="e">
        <f t="shared" si="1029"/>
        <v>#REF!</v>
      </c>
    </row>
    <row r="1323" spans="1:31" x14ac:dyDescent="0.2">
      <c r="A1323" s="25">
        <v>92</v>
      </c>
      <c r="B1323" s="38" t="s">
        <v>2278</v>
      </c>
      <c r="C1323" s="72" t="s">
        <v>2279</v>
      </c>
      <c r="D1323" s="28">
        <v>511</v>
      </c>
      <c r="E1323" s="69">
        <v>37438</v>
      </c>
      <c r="F1323" s="41">
        <v>4389169</v>
      </c>
      <c r="G1323" s="70">
        <v>7.7121700000000004</v>
      </c>
      <c r="H1323" s="41">
        <v>77416</v>
      </c>
      <c r="I1323" s="70">
        <v>0</v>
      </c>
      <c r="J1323" s="41">
        <f t="shared" si="1020"/>
        <v>33850</v>
      </c>
      <c r="K1323" s="41">
        <v>4751259</v>
      </c>
      <c r="L1323" s="70">
        <v>8.0949100000000005</v>
      </c>
      <c r="M1323" s="41">
        <v>79150</v>
      </c>
      <c r="N1323" s="70">
        <v>0</v>
      </c>
      <c r="O1323" s="41">
        <f t="shared" si="1021"/>
        <v>38461</v>
      </c>
      <c r="P1323" s="41">
        <v>4752950</v>
      </c>
      <c r="Q1323" s="70">
        <v>7.2073200000000002</v>
      </c>
      <c r="R1323" s="41">
        <v>88459</v>
      </c>
      <c r="S1323" s="70">
        <v>0</v>
      </c>
      <c r="T1323" s="41">
        <f t="shared" si="1022"/>
        <v>34256</v>
      </c>
      <c r="U1323" s="42">
        <f t="shared" si="1023"/>
        <v>106567</v>
      </c>
      <c r="V1323" s="43" t="s">
        <v>37</v>
      </c>
      <c r="W1323" s="44">
        <f t="shared" si="1024"/>
        <v>106567</v>
      </c>
      <c r="X1323" s="45">
        <f t="shared" si="1025"/>
        <v>7.2561566208250135E-3</v>
      </c>
      <c r="Y1323" s="44">
        <f t="shared" si="1026"/>
        <v>511</v>
      </c>
      <c r="Z1323" s="45">
        <f t="shared" si="1027"/>
        <v>2.264569022822956E-2</v>
      </c>
      <c r="AA1323" s="46">
        <f t="shared" si="1028"/>
        <v>1.8798306826378425E-2</v>
      </c>
      <c r="AB1323" s="183">
        <f t="shared" si="1030"/>
        <v>1.88</v>
      </c>
      <c r="AC1323" s="36">
        <v>1312</v>
      </c>
      <c r="AD1323" s="47" t="e">
        <f>VLOOKUP(B1323,#REF!,3,FALSE)</f>
        <v>#REF!</v>
      </c>
      <c r="AE1323" s="2" t="e">
        <f t="shared" si="1029"/>
        <v>#REF!</v>
      </c>
    </row>
    <row r="1324" spans="1:31" x14ac:dyDescent="0.2">
      <c r="A1324" s="25">
        <v>92</v>
      </c>
      <c r="B1324" s="38" t="s">
        <v>2280</v>
      </c>
      <c r="C1324" s="73" t="s">
        <v>1099</v>
      </c>
      <c r="D1324" s="28">
        <v>18</v>
      </c>
      <c r="E1324" s="69">
        <v>37438</v>
      </c>
      <c r="F1324" s="41">
        <v>0</v>
      </c>
      <c r="G1324" s="70">
        <v>8.1</v>
      </c>
      <c r="H1324" s="41">
        <v>0</v>
      </c>
      <c r="I1324" s="70">
        <v>2.99458</v>
      </c>
      <c r="J1324" s="41">
        <f t="shared" si="1020"/>
        <v>0</v>
      </c>
      <c r="K1324" s="41">
        <v>0</v>
      </c>
      <c r="L1324" s="70">
        <v>8.1</v>
      </c>
      <c r="M1324" s="41">
        <v>0</v>
      </c>
      <c r="N1324" s="70">
        <v>0</v>
      </c>
      <c r="O1324" s="41">
        <f t="shared" si="1021"/>
        <v>0</v>
      </c>
      <c r="P1324" s="41">
        <v>0</v>
      </c>
      <c r="Q1324" s="70">
        <v>4.96699</v>
      </c>
      <c r="R1324" s="41">
        <v>0</v>
      </c>
      <c r="S1324" s="70">
        <v>2.6600299999999999</v>
      </c>
      <c r="T1324" s="41">
        <f t="shared" si="1022"/>
        <v>0</v>
      </c>
      <c r="U1324" s="42">
        <f t="shared" si="1023"/>
        <v>0</v>
      </c>
      <c r="V1324" s="43" t="s">
        <v>37</v>
      </c>
      <c r="W1324" s="44">
        <f t="shared" si="1024"/>
        <v>0</v>
      </c>
      <c r="X1324" s="45">
        <f t="shared" si="1025"/>
        <v>0</v>
      </c>
      <c r="Y1324" s="44">
        <f t="shared" si="1026"/>
        <v>18</v>
      </c>
      <c r="Z1324" s="45">
        <f t="shared" si="1027"/>
        <v>7.9769554619986709E-4</v>
      </c>
      <c r="AA1324" s="46">
        <f t="shared" si="1028"/>
        <v>5.9827165964990029E-4</v>
      </c>
      <c r="AB1324" s="183">
        <f t="shared" si="1030"/>
        <v>0.06</v>
      </c>
      <c r="AC1324" s="36">
        <v>1313</v>
      </c>
      <c r="AD1324" s="47" t="e">
        <f>VLOOKUP(B1324,#REF!,3,FALSE)</f>
        <v>#REF!</v>
      </c>
      <c r="AE1324" s="2" t="e">
        <f t="shared" si="1029"/>
        <v>#REF!</v>
      </c>
    </row>
    <row r="1325" spans="1:31" x14ac:dyDescent="0.2">
      <c r="A1325" s="25">
        <v>92</v>
      </c>
      <c r="B1325" s="38" t="s">
        <v>2281</v>
      </c>
      <c r="C1325" s="72" t="s">
        <v>2282</v>
      </c>
      <c r="D1325" s="28">
        <v>277</v>
      </c>
      <c r="E1325" s="69">
        <v>37438</v>
      </c>
      <c r="F1325" s="41">
        <v>2743208</v>
      </c>
      <c r="G1325" s="70">
        <v>5.4480000000000004</v>
      </c>
      <c r="H1325" s="41">
        <v>110539</v>
      </c>
      <c r="I1325" s="70">
        <v>0</v>
      </c>
      <c r="J1325" s="41">
        <f t="shared" si="1020"/>
        <v>14945</v>
      </c>
      <c r="K1325" s="41">
        <v>2865928</v>
      </c>
      <c r="L1325" s="70">
        <v>5.6142399999999997</v>
      </c>
      <c r="M1325" s="41">
        <v>123068</v>
      </c>
      <c r="N1325" s="70">
        <v>0</v>
      </c>
      <c r="O1325" s="41">
        <f t="shared" si="1021"/>
        <v>16090</v>
      </c>
      <c r="P1325" s="41">
        <v>3059881</v>
      </c>
      <c r="Q1325" s="70">
        <v>5.2103400000000004</v>
      </c>
      <c r="R1325" s="41">
        <v>148400</v>
      </c>
      <c r="S1325" s="70">
        <v>0</v>
      </c>
      <c r="T1325" s="41">
        <f t="shared" si="1022"/>
        <v>15943</v>
      </c>
      <c r="U1325" s="42">
        <f t="shared" si="1023"/>
        <v>46978</v>
      </c>
      <c r="V1325" s="43" t="s">
        <v>37</v>
      </c>
      <c r="W1325" s="44">
        <f t="shared" si="1024"/>
        <v>46978</v>
      </c>
      <c r="X1325" s="45">
        <f t="shared" si="1025"/>
        <v>3.1987362479296358E-3</v>
      </c>
      <c r="Y1325" s="44">
        <f t="shared" si="1026"/>
        <v>277</v>
      </c>
      <c r="Z1325" s="45">
        <f t="shared" si="1027"/>
        <v>1.2275648127631288E-2</v>
      </c>
      <c r="AA1325" s="46">
        <f t="shared" si="1028"/>
        <v>1.0006420157705875E-2</v>
      </c>
      <c r="AB1325" s="183">
        <f t="shared" si="1030"/>
        <v>1.0009999999999999</v>
      </c>
      <c r="AC1325" s="36">
        <v>1314</v>
      </c>
      <c r="AD1325" s="47" t="e">
        <f>VLOOKUP(B1325,#REF!,3,FALSE)</f>
        <v>#REF!</v>
      </c>
      <c r="AE1325" s="2" t="e">
        <f t="shared" si="1029"/>
        <v>#REF!</v>
      </c>
    </row>
    <row r="1326" spans="1:31" x14ac:dyDescent="0.2">
      <c r="A1326" s="25">
        <v>92</v>
      </c>
      <c r="B1326" s="38" t="s">
        <v>2283</v>
      </c>
      <c r="C1326" s="72" t="s">
        <v>2284</v>
      </c>
      <c r="D1326" s="28">
        <v>144</v>
      </c>
      <c r="E1326" s="69">
        <v>37438</v>
      </c>
      <c r="F1326" s="41">
        <v>1293883</v>
      </c>
      <c r="G1326" s="70">
        <v>8.0826499999999992</v>
      </c>
      <c r="H1326" s="41">
        <v>67278</v>
      </c>
      <c r="I1326" s="70">
        <v>0</v>
      </c>
      <c r="J1326" s="41">
        <f t="shared" si="1020"/>
        <v>10458</v>
      </c>
      <c r="K1326" s="41">
        <v>1396004</v>
      </c>
      <c r="L1326" s="70">
        <v>8.1</v>
      </c>
      <c r="M1326" s="41">
        <v>70708</v>
      </c>
      <c r="N1326" s="70">
        <v>0</v>
      </c>
      <c r="O1326" s="41">
        <f t="shared" si="1021"/>
        <v>11308</v>
      </c>
      <c r="P1326" s="41">
        <v>1476653</v>
      </c>
      <c r="Q1326" s="70">
        <v>8.0865299999999998</v>
      </c>
      <c r="R1326" s="41">
        <v>73573</v>
      </c>
      <c r="S1326" s="70">
        <v>0</v>
      </c>
      <c r="T1326" s="41">
        <f t="shared" si="1022"/>
        <v>11941</v>
      </c>
      <c r="U1326" s="42">
        <f t="shared" si="1023"/>
        <v>33707</v>
      </c>
      <c r="V1326" s="43" t="s">
        <v>37</v>
      </c>
      <c r="W1326" s="44">
        <f t="shared" si="1024"/>
        <v>33707</v>
      </c>
      <c r="X1326" s="45">
        <f t="shared" si="1025"/>
        <v>2.2951126635651631E-3</v>
      </c>
      <c r="Y1326" s="44">
        <f t="shared" si="1026"/>
        <v>144</v>
      </c>
      <c r="Z1326" s="45">
        <f t="shared" si="1027"/>
        <v>6.3815643695989367E-3</v>
      </c>
      <c r="AA1326" s="46">
        <f t="shared" si="1028"/>
        <v>5.3599514430904931E-3</v>
      </c>
      <c r="AB1326" s="183">
        <f t="shared" si="1030"/>
        <v>0.53600000000000003</v>
      </c>
      <c r="AC1326" s="36">
        <v>1315</v>
      </c>
      <c r="AD1326" s="47" t="e">
        <f>VLOOKUP(B1326,#REF!,3,FALSE)</f>
        <v>#REF!</v>
      </c>
      <c r="AE1326" s="2" t="e">
        <f t="shared" si="1029"/>
        <v>#REF!</v>
      </c>
    </row>
    <row r="1327" spans="1:31" x14ac:dyDescent="0.2">
      <c r="A1327" s="25">
        <v>92</v>
      </c>
      <c r="B1327" s="38" t="s">
        <v>2476</v>
      </c>
      <c r="C1327" s="177" t="s">
        <v>2477</v>
      </c>
      <c r="D1327" s="28">
        <v>0</v>
      </c>
      <c r="E1327" s="69"/>
      <c r="F1327" s="41"/>
      <c r="G1327" s="70"/>
      <c r="H1327" s="41"/>
      <c r="I1327" s="70"/>
      <c r="J1327" s="41"/>
      <c r="K1327" s="41"/>
      <c r="L1327" s="70"/>
      <c r="M1327" s="41"/>
      <c r="N1327" s="70"/>
      <c r="O1327" s="41"/>
      <c r="P1327" s="41"/>
      <c r="Q1327" s="70"/>
      <c r="R1327" s="41"/>
      <c r="S1327" s="70"/>
      <c r="T1327" s="41"/>
      <c r="U1327" s="42"/>
      <c r="V1327" s="43"/>
      <c r="W1327" s="44"/>
      <c r="X1327" s="45"/>
      <c r="Y1327" s="44"/>
      <c r="Z1327" s="45"/>
      <c r="AA1327" s="46"/>
      <c r="AB1327" s="183"/>
      <c r="AC1327" s="36"/>
      <c r="AD1327" s="47"/>
    </row>
    <row r="1328" spans="1:31" x14ac:dyDescent="0.2">
      <c r="A1328" s="25">
        <v>92</v>
      </c>
      <c r="B1328" s="38" t="s">
        <v>2285</v>
      </c>
      <c r="C1328" s="39" t="s">
        <v>51</v>
      </c>
      <c r="D1328" s="28">
        <v>8449</v>
      </c>
      <c r="E1328" s="69">
        <v>37438</v>
      </c>
      <c r="F1328" s="30"/>
      <c r="G1328" s="70"/>
      <c r="H1328" s="41"/>
      <c r="I1328" s="70"/>
      <c r="J1328" s="41">
        <v>2960074</v>
      </c>
      <c r="K1328" s="100"/>
      <c r="L1328" s="70"/>
      <c r="M1328" s="100"/>
      <c r="N1328" s="70"/>
      <c r="O1328" s="41">
        <v>3423555</v>
      </c>
      <c r="P1328" s="100"/>
      <c r="Q1328" s="70"/>
      <c r="R1328" s="100"/>
      <c r="S1328" s="70"/>
      <c r="T1328" s="41">
        <v>3366413</v>
      </c>
      <c r="U1328" s="42">
        <f t="shared" si="1023"/>
        <v>9750042</v>
      </c>
      <c r="V1328" s="43" t="s">
        <v>37</v>
      </c>
      <c r="W1328" s="44">
        <f t="shared" si="1024"/>
        <v>9750042</v>
      </c>
      <c r="X1328" s="45">
        <f>IF(V1328="yes",W1328/W$1329,0)</f>
        <v>0.66388123726502535</v>
      </c>
      <c r="Y1328" s="44">
        <f t="shared" si="1026"/>
        <v>8449</v>
      </c>
      <c r="Z1328" s="45">
        <f>IF(V1328="yes",Y1328/Y$1329,0)</f>
        <v>0.37442942610237095</v>
      </c>
      <c r="AA1328" s="46">
        <f t="shared" si="1028"/>
        <v>0.44679237889303458</v>
      </c>
      <c r="AB1328" s="183">
        <f t="shared" si="1030"/>
        <v>44.679000000000002</v>
      </c>
      <c r="AC1328" s="36">
        <v>1316</v>
      </c>
      <c r="AD1328" s="47" t="e">
        <f>VLOOKUP(B1328,#REF!,3,FALSE)</f>
        <v>#REF!</v>
      </c>
      <c r="AE1328" s="2" t="e">
        <f t="shared" si="1029"/>
        <v>#REF!</v>
      </c>
    </row>
    <row r="1329" spans="1:31" x14ac:dyDescent="0.2">
      <c r="A1329" s="25">
        <v>92</v>
      </c>
      <c r="B1329" s="51" t="s">
        <v>2286</v>
      </c>
      <c r="C1329" s="95" t="s">
        <v>2287</v>
      </c>
      <c r="D1329" s="71">
        <f>SUBTOTAL(9,D1318:D1328)</f>
        <v>22565</v>
      </c>
      <c r="E1329" s="69"/>
      <c r="F1329" s="55"/>
      <c r="G1329" s="56"/>
      <c r="H1329" s="55"/>
      <c r="I1329" s="56"/>
      <c r="J1329" s="57">
        <f>SUBTOTAL(9,J1318:J1328)</f>
        <v>4522853</v>
      </c>
      <c r="K1329" s="58"/>
      <c r="L1329" s="59"/>
      <c r="M1329" s="58"/>
      <c r="N1329" s="59"/>
      <c r="O1329" s="57">
        <f>SUBTOTAL(9,O1318:O1328)</f>
        <v>5082725</v>
      </c>
      <c r="P1329" s="57"/>
      <c r="Q1329" s="60"/>
      <c r="R1329" s="57"/>
      <c r="S1329" s="60"/>
      <c r="T1329" s="57">
        <f>SUBTOTAL(9,T1318:T1328)</f>
        <v>5080847</v>
      </c>
      <c r="U1329" s="57">
        <f>SUBTOTAL(9,U1318:U1328)</f>
        <v>14686425</v>
      </c>
      <c r="V1329" s="43"/>
      <c r="W1329" s="61">
        <f t="shared" ref="W1329:AA1329" si="1031">SUBTOTAL(9,W1318:W1328)</f>
        <v>14686425</v>
      </c>
      <c r="X1329" s="62">
        <f t="shared" si="1031"/>
        <v>1</v>
      </c>
      <c r="Y1329" s="61">
        <f t="shared" si="1031"/>
        <v>22565</v>
      </c>
      <c r="Z1329" s="62">
        <f t="shared" si="1031"/>
        <v>1</v>
      </c>
      <c r="AA1329" s="63">
        <f t="shared" si="1031"/>
        <v>1</v>
      </c>
      <c r="AB1329" s="64">
        <f>SUBTOTAL(9,AB1318:AB1328)</f>
        <v>100</v>
      </c>
      <c r="AC1329" s="36">
        <v>1317</v>
      </c>
      <c r="AD1329" s="47" t="e">
        <f>VLOOKUP(B1329,#REF!,3,FALSE)</f>
        <v>#REF!</v>
      </c>
      <c r="AE1329" s="2" t="e">
        <f t="shared" si="1029"/>
        <v>#REF!</v>
      </c>
    </row>
    <row r="1330" spans="1:31" ht="13.5" thickBot="1" x14ac:dyDescent="0.25">
      <c r="A1330" s="25">
        <v>92</v>
      </c>
      <c r="B1330" s="51"/>
      <c r="C1330" s="95"/>
      <c r="D1330" s="53" t="s">
        <v>54</v>
      </c>
      <c r="E1330" s="54">
        <f>COUNTIF(E1318:E1328,"&gt;0.0")</f>
        <v>10</v>
      </c>
      <c r="F1330" s="55"/>
      <c r="G1330" s="56"/>
      <c r="H1330" s="55"/>
      <c r="I1330" s="56"/>
      <c r="J1330" s="57"/>
      <c r="K1330" s="58"/>
      <c r="L1330" s="59"/>
      <c r="M1330" s="58"/>
      <c r="N1330" s="59"/>
      <c r="O1330" s="57"/>
      <c r="P1330" s="57"/>
      <c r="Q1330" s="60"/>
      <c r="R1330" s="57"/>
      <c r="S1330" s="60"/>
      <c r="T1330" s="57"/>
      <c r="U1330" s="42"/>
      <c r="V1330" s="43"/>
      <c r="W1330" s="44"/>
      <c r="X1330" s="45"/>
      <c r="Y1330" s="44"/>
      <c r="Z1330" s="45"/>
      <c r="AA1330" s="46"/>
      <c r="AB1330" s="183"/>
      <c r="AC1330" s="36">
        <v>1318</v>
      </c>
      <c r="AD1330" s="47"/>
    </row>
    <row r="1331" spans="1:31" ht="15.75" thickBot="1" x14ac:dyDescent="0.3">
      <c r="A1331" s="25">
        <v>93</v>
      </c>
      <c r="B1331" s="78" t="s">
        <v>2288</v>
      </c>
      <c r="C1331" s="72"/>
      <c r="D1331" s="28"/>
      <c r="E1331" s="69"/>
      <c r="F1331" s="41"/>
      <c r="G1331" s="70"/>
      <c r="H1331" s="41"/>
      <c r="I1331" s="70"/>
      <c r="J1331" s="41"/>
      <c r="K1331" s="41"/>
      <c r="L1331" s="70"/>
      <c r="M1331" s="41"/>
      <c r="N1331" s="70"/>
      <c r="O1331" s="41"/>
      <c r="P1331" s="41"/>
      <c r="Q1331" s="70"/>
      <c r="R1331" s="41"/>
      <c r="S1331" s="70"/>
      <c r="T1331" s="41"/>
      <c r="U1331" s="42"/>
      <c r="V1331" s="43"/>
      <c r="W1331" s="33"/>
      <c r="X1331" s="34"/>
      <c r="Y1331" s="33"/>
      <c r="Z1331" s="34"/>
      <c r="AA1331" s="35"/>
      <c r="AB1331" s="184">
        <v>100</v>
      </c>
      <c r="AC1331" s="36">
        <v>1319</v>
      </c>
      <c r="AD1331" s="47"/>
    </row>
    <row r="1332" spans="1:31" x14ac:dyDescent="0.2">
      <c r="A1332" s="25">
        <v>93</v>
      </c>
      <c r="B1332" s="38" t="s">
        <v>2289</v>
      </c>
      <c r="C1332" s="72" t="s">
        <v>2290</v>
      </c>
      <c r="D1332" s="28">
        <v>1526</v>
      </c>
      <c r="E1332" s="69">
        <v>39448</v>
      </c>
      <c r="F1332" s="41">
        <v>22695571</v>
      </c>
      <c r="G1332" s="90">
        <v>10.67371</v>
      </c>
      <c r="H1332" s="41">
        <v>56788</v>
      </c>
      <c r="I1332" s="90">
        <v>3.0037500000000001</v>
      </c>
      <c r="J1332" s="41">
        <f t="shared" ref="J1332:J1339" si="1032">ROUND((+F1332*G1332+H1332*I1332)/1000,0)</f>
        <v>242417</v>
      </c>
      <c r="K1332" s="41">
        <v>22454456</v>
      </c>
      <c r="L1332" s="90">
        <v>10.8721</v>
      </c>
      <c r="M1332" s="41">
        <v>56711</v>
      </c>
      <c r="N1332" s="90">
        <v>3.0037500000000001</v>
      </c>
      <c r="O1332" s="41">
        <f t="shared" ref="O1332:O1339" si="1033">ROUND((+K1332*L1332+M1332*N1332)/1000,0)</f>
        <v>244297</v>
      </c>
      <c r="P1332" s="41">
        <v>23268775</v>
      </c>
      <c r="Q1332" s="90">
        <v>10.6777</v>
      </c>
      <c r="R1332" s="41">
        <v>66092</v>
      </c>
      <c r="S1332" s="90">
        <v>3.0037500000000001</v>
      </c>
      <c r="T1332" s="41">
        <f t="shared" ref="T1332:T1339" si="1034">ROUND((+P1332*Q1332+R1332*S1332)/1000,0)</f>
        <v>248656</v>
      </c>
      <c r="U1332" s="42">
        <f t="shared" ref="U1332:U1340" si="1035">ROUND(+T1332+O1332+J1332,0)</f>
        <v>735370</v>
      </c>
      <c r="V1332" s="43" t="s">
        <v>37</v>
      </c>
      <c r="W1332" s="44">
        <f t="shared" ref="W1332:W1340" si="1036">IF(V1332="yes",U1332,"")</f>
        <v>735370</v>
      </c>
      <c r="X1332" s="45">
        <f t="shared" ref="X1332:X1340" si="1037">IF(V1332="yes",W1332/W$1341,0)</f>
        <v>0.13389569147455324</v>
      </c>
      <c r="Y1332" s="44">
        <f t="shared" ref="Y1332:Y1340" si="1038">IF(V1332="yes",D1332,"")</f>
        <v>1526</v>
      </c>
      <c r="Z1332" s="45">
        <f t="shared" ref="Z1332:Z1340" si="1039">IF(V1332="yes",Y1332/Y$1341,0)</f>
        <v>0.23487763583192242</v>
      </c>
      <c r="AA1332" s="46">
        <f t="shared" ref="AA1332:AA1340" si="1040">(X1332*0.25+Z1332*0.75)</f>
        <v>0.20963214974258013</v>
      </c>
      <c r="AB1332" s="183">
        <f>ROUND(+AA1332*$AB$1331,2)</f>
        <v>20.96</v>
      </c>
      <c r="AC1332" s="36">
        <v>1320</v>
      </c>
      <c r="AD1332" s="47" t="e">
        <f>VLOOKUP(B1332,#REF!,3,FALSE)</f>
        <v>#REF!</v>
      </c>
      <c r="AE1332" s="2" t="e">
        <f t="shared" ref="AE1332:AE1341" si="1041">EXACT(D1332,AD1332)</f>
        <v>#REF!</v>
      </c>
    </row>
    <row r="1333" spans="1:31" x14ac:dyDescent="0.2">
      <c r="A1333" s="25">
        <v>93</v>
      </c>
      <c r="B1333" s="38" t="s">
        <v>2291</v>
      </c>
      <c r="C1333" s="72" t="s">
        <v>2292</v>
      </c>
      <c r="D1333" s="28">
        <v>634</v>
      </c>
      <c r="E1333" s="69">
        <v>39448</v>
      </c>
      <c r="F1333" s="41">
        <v>7431107</v>
      </c>
      <c r="G1333" s="90">
        <v>9.8059399999999997</v>
      </c>
      <c r="H1333" s="41">
        <v>447685</v>
      </c>
      <c r="I1333" s="90">
        <v>3.0037500000000001</v>
      </c>
      <c r="J1333" s="41">
        <f t="shared" si="1032"/>
        <v>74214</v>
      </c>
      <c r="K1333" s="41">
        <v>6266905</v>
      </c>
      <c r="L1333" s="90">
        <v>10.99123</v>
      </c>
      <c r="M1333" s="41">
        <v>448737</v>
      </c>
      <c r="N1333" s="90">
        <v>3.0037500000000001</v>
      </c>
      <c r="O1333" s="41">
        <f t="shared" si="1033"/>
        <v>70229</v>
      </c>
      <c r="P1333" s="41">
        <v>6463025</v>
      </c>
      <c r="Q1333" s="90">
        <v>10.657159999999999</v>
      </c>
      <c r="R1333" s="41">
        <v>466966</v>
      </c>
      <c r="S1333" s="90">
        <v>3.0037500000000001</v>
      </c>
      <c r="T1333" s="41">
        <f t="shared" si="1034"/>
        <v>70280</v>
      </c>
      <c r="U1333" s="42">
        <f t="shared" si="1035"/>
        <v>214723</v>
      </c>
      <c r="V1333" s="43" t="s">
        <v>37</v>
      </c>
      <c r="W1333" s="44">
        <f t="shared" si="1036"/>
        <v>214723</v>
      </c>
      <c r="X1333" s="45">
        <f t="shared" si="1037"/>
        <v>3.9096624230646471E-2</v>
      </c>
      <c r="Y1333" s="44">
        <f t="shared" si="1038"/>
        <v>634</v>
      </c>
      <c r="Z1333" s="45">
        <f t="shared" si="1039"/>
        <v>9.7583500076958596E-2</v>
      </c>
      <c r="AA1333" s="46">
        <f t="shared" si="1040"/>
        <v>8.2961781115380565E-2</v>
      </c>
      <c r="AB1333" s="183">
        <f t="shared" ref="AB1333:AB1340" si="1042">ROUND(+AA1333*$AB$1331,2)</f>
        <v>8.3000000000000007</v>
      </c>
      <c r="AC1333" s="36">
        <v>1321</v>
      </c>
      <c r="AD1333" s="47" t="e">
        <f>VLOOKUP(B1333,#REF!,3,FALSE)</f>
        <v>#REF!</v>
      </c>
      <c r="AE1333" s="2" t="e">
        <f t="shared" si="1041"/>
        <v>#REF!</v>
      </c>
    </row>
    <row r="1334" spans="1:31" x14ac:dyDescent="0.2">
      <c r="A1334" s="25">
        <v>93</v>
      </c>
      <c r="B1334" s="38" t="s">
        <v>2293</v>
      </c>
      <c r="C1334" s="72" t="s">
        <v>2294</v>
      </c>
      <c r="D1334" s="49">
        <v>430</v>
      </c>
      <c r="E1334" s="69">
        <v>39448</v>
      </c>
      <c r="F1334" s="41">
        <v>4359933</v>
      </c>
      <c r="G1334" s="90">
        <v>11.182829999999999</v>
      </c>
      <c r="H1334" s="41">
        <v>238270</v>
      </c>
      <c r="I1334" s="90">
        <v>3.0037500000000001</v>
      </c>
      <c r="J1334" s="41">
        <f t="shared" si="1032"/>
        <v>49472</v>
      </c>
      <c r="K1334" s="41">
        <v>4119693</v>
      </c>
      <c r="L1334" s="90">
        <v>10.99666</v>
      </c>
      <c r="M1334" s="41">
        <v>252390</v>
      </c>
      <c r="N1334" s="90">
        <v>3.0037500000000001</v>
      </c>
      <c r="O1334" s="41">
        <f t="shared" si="1033"/>
        <v>46061</v>
      </c>
      <c r="P1334" s="41">
        <v>4799891</v>
      </c>
      <c r="Q1334" s="90">
        <v>14.3216</v>
      </c>
      <c r="R1334" s="41">
        <v>260285</v>
      </c>
      <c r="S1334" s="90">
        <v>3.0037500000000001</v>
      </c>
      <c r="T1334" s="41">
        <f t="shared" si="1034"/>
        <v>69524</v>
      </c>
      <c r="U1334" s="42">
        <f t="shared" si="1035"/>
        <v>165057</v>
      </c>
      <c r="V1334" s="43" t="s">
        <v>37</v>
      </c>
      <c r="W1334" s="44">
        <f t="shared" si="1036"/>
        <v>165057</v>
      </c>
      <c r="X1334" s="45">
        <f t="shared" si="1037"/>
        <v>3.0053471242660609E-2</v>
      </c>
      <c r="Y1334" s="44">
        <f t="shared" si="1038"/>
        <v>430</v>
      </c>
      <c r="Z1334" s="45">
        <f t="shared" si="1039"/>
        <v>6.6184392796675387E-2</v>
      </c>
      <c r="AA1334" s="46">
        <f t="shared" si="1040"/>
        <v>5.7151662408171697E-2</v>
      </c>
      <c r="AB1334" s="183">
        <f t="shared" si="1042"/>
        <v>5.72</v>
      </c>
      <c r="AC1334" s="36">
        <v>1322</v>
      </c>
      <c r="AD1334" s="47" t="e">
        <f>VLOOKUP(B1334,#REF!,3,FALSE)</f>
        <v>#REF!</v>
      </c>
      <c r="AE1334" s="2" t="e">
        <f t="shared" si="1041"/>
        <v>#REF!</v>
      </c>
    </row>
    <row r="1335" spans="1:31" x14ac:dyDescent="0.2">
      <c r="A1335" s="25">
        <v>93</v>
      </c>
      <c r="B1335" s="38" t="s">
        <v>2295</v>
      </c>
      <c r="C1335" s="72" t="s">
        <v>2296</v>
      </c>
      <c r="D1335" s="28">
        <v>465</v>
      </c>
      <c r="E1335" s="69">
        <v>39448</v>
      </c>
      <c r="F1335" s="41">
        <v>6667620</v>
      </c>
      <c r="G1335" s="90">
        <v>8.0802399999999999</v>
      </c>
      <c r="H1335" s="41">
        <v>35246</v>
      </c>
      <c r="I1335" s="90">
        <v>3.0037500000000001</v>
      </c>
      <c r="J1335" s="41">
        <f t="shared" si="1032"/>
        <v>53982</v>
      </c>
      <c r="K1335" s="41">
        <v>6072298</v>
      </c>
      <c r="L1335" s="90">
        <v>8.0781600000000005</v>
      </c>
      <c r="M1335" s="41">
        <v>35502</v>
      </c>
      <c r="N1335" s="90">
        <v>2.9857499999999999</v>
      </c>
      <c r="O1335" s="41">
        <f t="shared" si="1033"/>
        <v>49159</v>
      </c>
      <c r="P1335" s="41">
        <v>6327592</v>
      </c>
      <c r="Q1335" s="90">
        <v>8.0790600000000001</v>
      </c>
      <c r="R1335" s="41">
        <v>36943</v>
      </c>
      <c r="S1335" s="90">
        <v>3.0037500000000001</v>
      </c>
      <c r="T1335" s="41">
        <f t="shared" si="1034"/>
        <v>51232</v>
      </c>
      <c r="U1335" s="42">
        <f t="shared" si="1035"/>
        <v>154373</v>
      </c>
      <c r="V1335" s="43" t="s">
        <v>37</v>
      </c>
      <c r="W1335" s="44">
        <f t="shared" si="1036"/>
        <v>154373</v>
      </c>
      <c r="X1335" s="45">
        <f t="shared" si="1037"/>
        <v>2.8108135469221217E-2</v>
      </c>
      <c r="Y1335" s="44">
        <f t="shared" si="1038"/>
        <v>465</v>
      </c>
      <c r="Z1335" s="45">
        <f t="shared" si="1039"/>
        <v>7.1571494535939667E-2</v>
      </c>
      <c r="AA1335" s="46">
        <f t="shared" si="1040"/>
        <v>6.0705654769260056E-2</v>
      </c>
      <c r="AB1335" s="183">
        <f t="shared" si="1042"/>
        <v>6.07</v>
      </c>
      <c r="AC1335" s="36">
        <v>1323</v>
      </c>
      <c r="AD1335" s="47" t="e">
        <f>VLOOKUP(B1335,#REF!,3,FALSE)</f>
        <v>#REF!</v>
      </c>
      <c r="AE1335" s="2" t="e">
        <f t="shared" si="1041"/>
        <v>#REF!</v>
      </c>
    </row>
    <row r="1336" spans="1:31" x14ac:dyDescent="0.2">
      <c r="A1336" s="25">
        <v>93</v>
      </c>
      <c r="B1336" s="38" t="s">
        <v>2297</v>
      </c>
      <c r="C1336" s="72" t="s">
        <v>2298</v>
      </c>
      <c r="D1336" s="28">
        <v>67</v>
      </c>
      <c r="E1336" s="69">
        <v>39448</v>
      </c>
      <c r="F1336" s="41">
        <v>542864</v>
      </c>
      <c r="G1336" s="90">
        <v>8.1</v>
      </c>
      <c r="H1336" s="41">
        <v>227837</v>
      </c>
      <c r="I1336" s="90">
        <v>3.0037500000000001</v>
      </c>
      <c r="J1336" s="41">
        <f t="shared" si="1032"/>
        <v>5082</v>
      </c>
      <c r="K1336" s="41">
        <v>506622</v>
      </c>
      <c r="L1336" s="90">
        <v>8.08887</v>
      </c>
      <c r="M1336" s="41">
        <v>227117</v>
      </c>
      <c r="N1336" s="90">
        <v>3.0037500000000001</v>
      </c>
      <c r="O1336" s="41">
        <f t="shared" si="1033"/>
        <v>4780</v>
      </c>
      <c r="P1336" s="41">
        <v>578729</v>
      </c>
      <c r="Q1336" s="90">
        <v>7.0931300000000004</v>
      </c>
      <c r="R1336" s="41">
        <v>234024</v>
      </c>
      <c r="S1336" s="90">
        <v>2.3929200000000002</v>
      </c>
      <c r="T1336" s="41">
        <f t="shared" si="1034"/>
        <v>4665</v>
      </c>
      <c r="U1336" s="42">
        <f t="shared" si="1035"/>
        <v>14527</v>
      </c>
      <c r="V1336" s="43" t="s">
        <v>37</v>
      </c>
      <c r="W1336" s="44">
        <f t="shared" si="1036"/>
        <v>14527</v>
      </c>
      <c r="X1336" s="45">
        <f t="shared" si="1037"/>
        <v>2.6450667147841695E-3</v>
      </c>
      <c r="Y1336" s="44">
        <f t="shared" si="1038"/>
        <v>67</v>
      </c>
      <c r="Z1336" s="45">
        <f t="shared" si="1039"/>
        <v>1.0312451900877328E-2</v>
      </c>
      <c r="AA1336" s="46">
        <f t="shared" si="1040"/>
        <v>8.3956056043540377E-3</v>
      </c>
      <c r="AB1336" s="183">
        <f t="shared" si="1042"/>
        <v>0.84</v>
      </c>
      <c r="AC1336" s="36">
        <v>1324</v>
      </c>
      <c r="AD1336" s="47" t="e">
        <f>VLOOKUP(B1336,#REF!,3,FALSE)</f>
        <v>#REF!</v>
      </c>
      <c r="AE1336" s="2" t="e">
        <f t="shared" si="1041"/>
        <v>#REF!</v>
      </c>
    </row>
    <row r="1337" spans="1:31" x14ac:dyDescent="0.2">
      <c r="A1337" s="25">
        <v>93</v>
      </c>
      <c r="B1337" s="38" t="s">
        <v>2299</v>
      </c>
      <c r="C1337" s="72" t="s">
        <v>2300</v>
      </c>
      <c r="D1337" s="28">
        <v>195</v>
      </c>
      <c r="E1337" s="69">
        <v>39448</v>
      </c>
      <c r="F1337" s="41">
        <v>2494030</v>
      </c>
      <c r="G1337" s="90">
        <v>9.5014900000000004</v>
      </c>
      <c r="H1337" s="41">
        <v>209912</v>
      </c>
      <c r="I1337" s="90">
        <v>3.0037500000000001</v>
      </c>
      <c r="J1337" s="41">
        <f t="shared" si="1032"/>
        <v>24328</v>
      </c>
      <c r="K1337" s="41">
        <v>2202307</v>
      </c>
      <c r="L1337" s="90">
        <v>9.6875699999999991</v>
      </c>
      <c r="M1337" s="41">
        <v>203861</v>
      </c>
      <c r="N1337" s="90">
        <v>2.9922300000000002</v>
      </c>
      <c r="O1337" s="41">
        <f t="shared" si="1033"/>
        <v>21945</v>
      </c>
      <c r="P1337" s="41">
        <v>2345608</v>
      </c>
      <c r="Q1337" s="90">
        <v>9.3771100000000001</v>
      </c>
      <c r="R1337" s="41">
        <v>211609</v>
      </c>
      <c r="S1337" s="90">
        <v>3.00082</v>
      </c>
      <c r="T1337" s="41">
        <f t="shared" si="1034"/>
        <v>22630</v>
      </c>
      <c r="U1337" s="42">
        <f t="shared" si="1035"/>
        <v>68903</v>
      </c>
      <c r="V1337" s="43" t="s">
        <v>37</v>
      </c>
      <c r="W1337" s="44">
        <f t="shared" si="1036"/>
        <v>68903</v>
      </c>
      <c r="X1337" s="45">
        <f t="shared" si="1037"/>
        <v>1.2545813440405703E-2</v>
      </c>
      <c r="Y1337" s="44">
        <f t="shared" si="1038"/>
        <v>195</v>
      </c>
      <c r="Z1337" s="45">
        <f t="shared" si="1039"/>
        <v>3.0013852547329536E-2</v>
      </c>
      <c r="AA1337" s="46">
        <f t="shared" si="1040"/>
        <v>2.5646842770598578E-2</v>
      </c>
      <c r="AB1337" s="183">
        <f t="shared" si="1042"/>
        <v>2.56</v>
      </c>
      <c r="AC1337" s="36">
        <v>1325</v>
      </c>
      <c r="AD1337" s="47" t="e">
        <f>VLOOKUP(B1337,#REF!,3,FALSE)</f>
        <v>#REF!</v>
      </c>
      <c r="AE1337" s="2" t="e">
        <f t="shared" si="1041"/>
        <v>#REF!</v>
      </c>
    </row>
    <row r="1338" spans="1:31" x14ac:dyDescent="0.2">
      <c r="A1338" s="25">
        <v>93</v>
      </c>
      <c r="B1338" s="38" t="s">
        <v>2301</v>
      </c>
      <c r="C1338" s="72" t="s">
        <v>2302</v>
      </c>
      <c r="D1338" s="28">
        <v>36</v>
      </c>
      <c r="E1338" s="69">
        <v>39448</v>
      </c>
      <c r="F1338" s="41">
        <v>471915</v>
      </c>
      <c r="G1338" s="90">
        <v>7.7492799999999997</v>
      </c>
      <c r="H1338" s="41">
        <v>42999</v>
      </c>
      <c r="I1338" s="90">
        <v>3.00007</v>
      </c>
      <c r="J1338" s="41">
        <f t="shared" si="1032"/>
        <v>3786</v>
      </c>
      <c r="K1338" s="41">
        <v>440863</v>
      </c>
      <c r="L1338" s="90">
        <v>7.9503199999999996</v>
      </c>
      <c r="M1338" s="41">
        <v>43617</v>
      </c>
      <c r="N1338" s="90">
        <v>3.0034100000000001</v>
      </c>
      <c r="O1338" s="41">
        <f t="shared" si="1033"/>
        <v>3636</v>
      </c>
      <c r="P1338" s="41">
        <v>490848</v>
      </c>
      <c r="Q1338" s="90">
        <v>7.9495100000000001</v>
      </c>
      <c r="R1338" s="41">
        <v>45377</v>
      </c>
      <c r="S1338" s="90">
        <v>2.9971100000000002</v>
      </c>
      <c r="T1338" s="41">
        <f t="shared" si="1034"/>
        <v>4038</v>
      </c>
      <c r="U1338" s="42">
        <f t="shared" si="1035"/>
        <v>11460</v>
      </c>
      <c r="V1338" s="43" t="s">
        <v>37</v>
      </c>
      <c r="W1338" s="44">
        <f t="shared" si="1036"/>
        <v>11460</v>
      </c>
      <c r="X1338" s="45">
        <f t="shared" si="1037"/>
        <v>2.0866293488969907E-3</v>
      </c>
      <c r="Y1338" s="44">
        <f t="shared" si="1038"/>
        <v>36</v>
      </c>
      <c r="Z1338" s="45">
        <f t="shared" si="1039"/>
        <v>5.5410189318146836E-3</v>
      </c>
      <c r="AA1338" s="46">
        <f t="shared" si="1040"/>
        <v>4.6774215360852606E-3</v>
      </c>
      <c r="AB1338" s="183">
        <f t="shared" si="1042"/>
        <v>0.47</v>
      </c>
      <c r="AC1338" s="36">
        <v>1326</v>
      </c>
      <c r="AD1338" s="47" t="e">
        <f>VLOOKUP(B1338,#REF!,3,FALSE)</f>
        <v>#REF!</v>
      </c>
      <c r="AE1338" s="2" t="e">
        <f t="shared" si="1041"/>
        <v>#REF!</v>
      </c>
    </row>
    <row r="1339" spans="1:31" x14ac:dyDescent="0.2">
      <c r="A1339" s="25">
        <v>93</v>
      </c>
      <c r="B1339" s="38" t="s">
        <v>2303</v>
      </c>
      <c r="C1339" s="72" t="s">
        <v>2304</v>
      </c>
      <c r="D1339" s="49">
        <v>88</v>
      </c>
      <c r="E1339" s="69">
        <v>39448</v>
      </c>
      <c r="F1339" s="41">
        <v>855658</v>
      </c>
      <c r="G1339" s="90">
        <v>8.0931899999999999</v>
      </c>
      <c r="H1339" s="41">
        <v>31737</v>
      </c>
      <c r="I1339" s="90">
        <v>3.0037500000000001</v>
      </c>
      <c r="J1339" s="41">
        <f t="shared" si="1032"/>
        <v>7020</v>
      </c>
      <c r="K1339" s="41">
        <v>784190</v>
      </c>
      <c r="L1339" s="90">
        <v>8.0924300000000002</v>
      </c>
      <c r="M1339" s="41">
        <v>31231</v>
      </c>
      <c r="N1339" s="90">
        <v>3.0037500000000001</v>
      </c>
      <c r="O1339" s="41">
        <f t="shared" si="1033"/>
        <v>6440</v>
      </c>
      <c r="P1339" s="41">
        <v>822950</v>
      </c>
      <c r="Q1339" s="90">
        <v>7.7112800000000004</v>
      </c>
      <c r="R1339" s="41">
        <v>32503</v>
      </c>
      <c r="S1339" s="90">
        <v>2.8920400000000002</v>
      </c>
      <c r="T1339" s="41">
        <f t="shared" si="1034"/>
        <v>6440</v>
      </c>
      <c r="U1339" s="42">
        <f t="shared" si="1035"/>
        <v>19900</v>
      </c>
      <c r="V1339" s="43" t="s">
        <v>37</v>
      </c>
      <c r="W1339" s="44">
        <f t="shared" si="1036"/>
        <v>19900</v>
      </c>
      <c r="X1339" s="45">
        <f t="shared" si="1037"/>
        <v>3.6233790613481773E-3</v>
      </c>
      <c r="Y1339" s="44">
        <f t="shared" si="1038"/>
        <v>88</v>
      </c>
      <c r="Z1339" s="45">
        <f t="shared" si="1039"/>
        <v>1.3544712944435893E-2</v>
      </c>
      <c r="AA1339" s="46">
        <f t="shared" si="1040"/>
        <v>1.1064379473663965E-2</v>
      </c>
      <c r="AB1339" s="183">
        <f t="shared" si="1042"/>
        <v>1.1100000000000001</v>
      </c>
      <c r="AC1339" s="36">
        <v>1327</v>
      </c>
      <c r="AD1339" s="47" t="e">
        <f>VLOOKUP(B1339,#REF!,3,FALSE)</f>
        <v>#REF!</v>
      </c>
      <c r="AE1339" s="2" t="e">
        <f t="shared" si="1041"/>
        <v>#REF!</v>
      </c>
    </row>
    <row r="1340" spans="1:31" x14ac:dyDescent="0.2">
      <c r="A1340" s="25">
        <v>93</v>
      </c>
      <c r="B1340" s="38" t="s">
        <v>2305</v>
      </c>
      <c r="C1340" s="39" t="s">
        <v>51</v>
      </c>
      <c r="D1340" s="28">
        <v>3056</v>
      </c>
      <c r="E1340" s="69">
        <v>39448</v>
      </c>
      <c r="F1340" s="30"/>
      <c r="G1340" s="90"/>
      <c r="H1340" s="41"/>
      <c r="I1340" s="90"/>
      <c r="J1340" s="41">
        <v>1390718</v>
      </c>
      <c r="K1340" s="41"/>
      <c r="L1340" s="90"/>
      <c r="M1340" s="41"/>
      <c r="N1340" s="90"/>
      <c r="O1340" s="41">
        <v>1358541</v>
      </c>
      <c r="P1340" s="41"/>
      <c r="Q1340" s="90"/>
      <c r="R1340" s="41"/>
      <c r="S1340" s="90"/>
      <c r="T1340" s="41">
        <v>1358539</v>
      </c>
      <c r="U1340" s="42">
        <f t="shared" si="1035"/>
        <v>4107798</v>
      </c>
      <c r="V1340" s="43" t="s">
        <v>37</v>
      </c>
      <c r="W1340" s="44">
        <f t="shared" si="1036"/>
        <v>4107798</v>
      </c>
      <c r="X1340" s="45">
        <f t="shared" si="1037"/>
        <v>0.74794518901748341</v>
      </c>
      <c r="Y1340" s="44">
        <f t="shared" si="1038"/>
        <v>3056</v>
      </c>
      <c r="Z1340" s="45">
        <f t="shared" si="1039"/>
        <v>0.47037094043404648</v>
      </c>
      <c r="AA1340" s="46">
        <f t="shared" si="1040"/>
        <v>0.53976450257990571</v>
      </c>
      <c r="AB1340" s="183">
        <f t="shared" si="1042"/>
        <v>53.98</v>
      </c>
      <c r="AC1340" s="36">
        <v>1328</v>
      </c>
      <c r="AD1340" s="47" t="e">
        <f>VLOOKUP(B1340,#REF!,3,FALSE)</f>
        <v>#REF!</v>
      </c>
      <c r="AE1340" s="2" t="e">
        <f t="shared" si="1041"/>
        <v>#REF!</v>
      </c>
    </row>
    <row r="1341" spans="1:31" x14ac:dyDescent="0.2">
      <c r="A1341" s="25">
        <v>93</v>
      </c>
      <c r="B1341" s="51" t="s">
        <v>2306</v>
      </c>
      <c r="C1341" s="95" t="s">
        <v>2307</v>
      </c>
      <c r="D1341" s="71">
        <f>SUBTOTAL(9,D1332:D1340)</f>
        <v>6497</v>
      </c>
      <c r="E1341" s="69"/>
      <c r="F1341" s="55"/>
      <c r="G1341" s="56"/>
      <c r="H1341" s="55"/>
      <c r="I1341" s="56"/>
      <c r="J1341" s="57">
        <f>SUBTOTAL(9,J1332:J1340)</f>
        <v>1851019</v>
      </c>
      <c r="K1341" s="58"/>
      <c r="L1341" s="59"/>
      <c r="M1341" s="58"/>
      <c r="N1341" s="59"/>
      <c r="O1341" s="57">
        <f>SUBTOTAL(9,O1332:O1340)</f>
        <v>1805088</v>
      </c>
      <c r="P1341" s="57"/>
      <c r="Q1341" s="60"/>
      <c r="R1341" s="57"/>
      <c r="S1341" s="60"/>
      <c r="T1341" s="57">
        <f>SUBTOTAL(9,T1332:T1340)</f>
        <v>1836004</v>
      </c>
      <c r="U1341" s="57">
        <f>SUBTOTAL(9,U1332:U1340)</f>
        <v>5492111</v>
      </c>
      <c r="V1341" s="43"/>
      <c r="W1341" s="61">
        <f t="shared" ref="W1341:AB1341" si="1043">SUBTOTAL(9,W1332:W1340)</f>
        <v>5492111</v>
      </c>
      <c r="X1341" s="62">
        <f t="shared" si="1043"/>
        <v>1</v>
      </c>
      <c r="Y1341" s="61">
        <f t="shared" si="1043"/>
        <v>6497</v>
      </c>
      <c r="Z1341" s="62">
        <f t="shared" si="1043"/>
        <v>1</v>
      </c>
      <c r="AA1341" s="63">
        <f t="shared" si="1043"/>
        <v>1</v>
      </c>
      <c r="AB1341" s="64">
        <f t="shared" si="1043"/>
        <v>100.01</v>
      </c>
      <c r="AC1341" s="36">
        <v>1329</v>
      </c>
      <c r="AD1341" s="47" t="e">
        <f>VLOOKUP(B1341,#REF!,3,FALSE)</f>
        <v>#REF!</v>
      </c>
      <c r="AE1341" s="2" t="e">
        <f t="shared" si="1041"/>
        <v>#REF!</v>
      </c>
    </row>
    <row r="1342" spans="1:31" ht="13.5" thickBot="1" x14ac:dyDescent="0.25">
      <c r="A1342" s="25">
        <v>93</v>
      </c>
      <c r="B1342" s="51"/>
      <c r="C1342" s="95"/>
      <c r="D1342" s="53" t="s">
        <v>54</v>
      </c>
      <c r="E1342" s="54">
        <f>COUNTIF(E1332:E1340,"&gt;0.0")</f>
        <v>9</v>
      </c>
      <c r="F1342" s="55"/>
      <c r="G1342" s="56"/>
      <c r="H1342" s="55"/>
      <c r="I1342" s="56"/>
      <c r="J1342" s="57"/>
      <c r="K1342" s="58"/>
      <c r="L1342" s="59"/>
      <c r="M1342" s="58"/>
      <c r="N1342" s="59"/>
      <c r="O1342" s="57"/>
      <c r="P1342" s="57"/>
      <c r="Q1342" s="60"/>
      <c r="R1342" s="57"/>
      <c r="S1342" s="60"/>
      <c r="T1342" s="57"/>
      <c r="U1342" s="42"/>
      <c r="V1342" s="43"/>
      <c r="W1342" s="44"/>
      <c r="X1342" s="45"/>
      <c r="Y1342" s="44"/>
      <c r="Z1342" s="45"/>
      <c r="AA1342" s="46"/>
      <c r="AB1342" s="183"/>
      <c r="AC1342" s="36">
        <v>1330</v>
      </c>
      <c r="AD1342" s="47"/>
    </row>
    <row r="1343" spans="1:31" ht="15.75" thickBot="1" x14ac:dyDescent="0.3">
      <c r="A1343" s="25">
        <v>94</v>
      </c>
      <c r="B1343" s="78" t="s">
        <v>2308</v>
      </c>
      <c r="C1343" s="72"/>
      <c r="D1343" s="28"/>
      <c r="E1343" s="69"/>
      <c r="F1343" s="41"/>
      <c r="G1343" s="90"/>
      <c r="H1343" s="41"/>
      <c r="I1343" s="90"/>
      <c r="J1343" s="41"/>
      <c r="K1343" s="41"/>
      <c r="L1343" s="90"/>
      <c r="M1343" s="41"/>
      <c r="N1343" s="90"/>
      <c r="O1343" s="41"/>
      <c r="P1343" s="41"/>
      <c r="Q1343" s="90"/>
      <c r="R1343" s="41"/>
      <c r="S1343" s="90"/>
      <c r="T1343" s="41"/>
      <c r="U1343" s="42"/>
      <c r="V1343" s="43"/>
      <c r="W1343" s="33"/>
      <c r="X1343" s="34"/>
      <c r="Y1343" s="33"/>
      <c r="Z1343" s="34"/>
      <c r="AA1343" s="35"/>
      <c r="AB1343" s="184">
        <v>100</v>
      </c>
      <c r="AC1343" s="36">
        <v>1331</v>
      </c>
      <c r="AD1343" s="47"/>
    </row>
    <row r="1344" spans="1:31" x14ac:dyDescent="0.2">
      <c r="A1344" s="25">
        <v>94</v>
      </c>
      <c r="B1344" s="38" t="s">
        <v>2309</v>
      </c>
      <c r="C1344" s="72" t="s">
        <v>2310</v>
      </c>
      <c r="D1344" s="28">
        <v>24871</v>
      </c>
      <c r="E1344" s="69">
        <v>39995</v>
      </c>
      <c r="F1344" s="41">
        <v>418820936</v>
      </c>
      <c r="G1344" s="129">
        <v>14.126760000000001</v>
      </c>
      <c r="H1344" s="41">
        <v>2855109</v>
      </c>
      <c r="I1344" s="129">
        <v>3.0037500000000001</v>
      </c>
      <c r="J1344" s="41">
        <f t="shared" ref="J1344:J1358" si="1044">ROUND((+F1344*G1344+H1344*I1344)/1000,0)</f>
        <v>5925159</v>
      </c>
      <c r="K1344" s="41">
        <v>411604490</v>
      </c>
      <c r="L1344" s="129">
        <v>14.18061</v>
      </c>
      <c r="M1344" s="41">
        <v>2935220</v>
      </c>
      <c r="N1344" s="129">
        <v>3.0037500000000001</v>
      </c>
      <c r="O1344" s="41">
        <f t="shared" ref="O1344:O1358" si="1045">ROUND((+K1344*L1344+M1344*N1344)/1000,0)</f>
        <v>5845619</v>
      </c>
      <c r="P1344" s="41">
        <v>422652325</v>
      </c>
      <c r="Q1344" s="129">
        <v>13.913970000000001</v>
      </c>
      <c r="R1344" s="41">
        <v>3054101</v>
      </c>
      <c r="S1344" s="129">
        <v>3.0037500000000001</v>
      </c>
      <c r="T1344" s="41">
        <f t="shared" ref="T1344:T1358" si="1046">ROUND((+P1344*Q1344+R1344*S1344)/1000,0)</f>
        <v>5889946</v>
      </c>
      <c r="U1344" s="42">
        <f t="shared" ref="U1344:U1359" si="1047">ROUND(+T1344+O1344+J1344,0)</f>
        <v>17660724</v>
      </c>
      <c r="V1344" s="43" t="s">
        <v>37</v>
      </c>
      <c r="W1344" s="44">
        <f t="shared" ref="W1344:W1359" si="1048">IF(V1344="yes",U1344,"")</f>
        <v>17660724</v>
      </c>
      <c r="X1344" s="45">
        <f t="shared" ref="X1344:X1359" si="1049">IF(V1344="yes",W1344/W$1360,0)</f>
        <v>0.4391726872842413</v>
      </c>
      <c r="Y1344" s="44">
        <f t="shared" ref="Y1344:Y1359" si="1050">IF(V1344="yes",D1344,"")</f>
        <v>24871</v>
      </c>
      <c r="Z1344" s="45">
        <f t="shared" ref="Z1344:Z1359" si="1051">IF(V1344="yes",Y1344/Y$1360,0)</f>
        <v>0.67220735695559342</v>
      </c>
      <c r="AA1344" s="46">
        <f t="shared" ref="AA1344:AA1359" si="1052">(X1344*0.25+Z1344*0.75)</f>
        <v>0.61394868953775539</v>
      </c>
      <c r="AB1344" s="183">
        <f>ROUND(+AA1344*$AB$1343,3)</f>
        <v>61.395000000000003</v>
      </c>
      <c r="AC1344" s="36">
        <v>1332</v>
      </c>
      <c r="AD1344" s="47" t="e">
        <f>VLOOKUP(B1344,#REF!,3,FALSE)</f>
        <v>#REF!</v>
      </c>
      <c r="AE1344" s="2" t="e">
        <f t="shared" ref="AE1344:AE1360" si="1053">EXACT(D1344,AD1344)</f>
        <v>#REF!</v>
      </c>
    </row>
    <row r="1345" spans="1:31" x14ac:dyDescent="0.2">
      <c r="A1345" s="25">
        <v>94</v>
      </c>
      <c r="B1345" s="38" t="s">
        <v>2311</v>
      </c>
      <c r="C1345" s="72" t="s">
        <v>2312</v>
      </c>
      <c r="D1345" s="28">
        <v>952</v>
      </c>
      <c r="E1345" s="69">
        <v>39995</v>
      </c>
      <c r="F1345" s="41">
        <v>13891667</v>
      </c>
      <c r="G1345" s="129">
        <v>11.748150000000001</v>
      </c>
      <c r="H1345" s="41">
        <v>335883</v>
      </c>
      <c r="I1345" s="129">
        <v>1.2506200000000001</v>
      </c>
      <c r="J1345" s="41">
        <f t="shared" si="1044"/>
        <v>163621</v>
      </c>
      <c r="K1345" s="41">
        <v>13574475</v>
      </c>
      <c r="L1345" s="129">
        <v>11.4406</v>
      </c>
      <c r="M1345" s="41">
        <v>344322</v>
      </c>
      <c r="N1345" s="129">
        <v>3.0037500000000001</v>
      </c>
      <c r="O1345" s="41">
        <f t="shared" si="1045"/>
        <v>156334</v>
      </c>
      <c r="P1345" s="41">
        <v>14499750</v>
      </c>
      <c r="Q1345" s="129">
        <v>11.50426</v>
      </c>
      <c r="R1345" s="41">
        <v>338237</v>
      </c>
      <c r="S1345" s="129">
        <v>3.0037500000000001</v>
      </c>
      <c r="T1345" s="41">
        <f t="shared" si="1046"/>
        <v>167825</v>
      </c>
      <c r="U1345" s="42">
        <f t="shared" si="1047"/>
        <v>487780</v>
      </c>
      <c r="V1345" s="43" t="s">
        <v>37</v>
      </c>
      <c r="W1345" s="44">
        <f t="shared" si="1048"/>
        <v>487780</v>
      </c>
      <c r="X1345" s="45">
        <f t="shared" si="1049"/>
        <v>1.2129720922172117E-2</v>
      </c>
      <c r="Y1345" s="44">
        <f t="shared" si="1050"/>
        <v>952</v>
      </c>
      <c r="Z1345" s="45">
        <f t="shared" si="1051"/>
        <v>2.5730425146625584E-2</v>
      </c>
      <c r="AA1345" s="46">
        <f t="shared" si="1052"/>
        <v>2.2330249090512216E-2</v>
      </c>
      <c r="AB1345" s="183">
        <f t="shared" ref="AB1345:AB1359" si="1054">ROUND(+AA1345*$AB$1343,3)</f>
        <v>2.2330000000000001</v>
      </c>
      <c r="AC1345" s="36">
        <v>1333</v>
      </c>
      <c r="AD1345" s="47" t="e">
        <f>VLOOKUP(B1345,#REF!,3,FALSE)</f>
        <v>#REF!</v>
      </c>
      <c r="AE1345" s="2" t="e">
        <f t="shared" si="1053"/>
        <v>#REF!</v>
      </c>
    </row>
    <row r="1346" spans="1:31" x14ac:dyDescent="0.2">
      <c r="A1346" s="25">
        <v>94</v>
      </c>
      <c r="B1346" s="38" t="s">
        <v>2313</v>
      </c>
      <c r="C1346" s="72" t="s">
        <v>2314</v>
      </c>
      <c r="D1346" s="28">
        <v>772</v>
      </c>
      <c r="E1346" s="69">
        <v>39995</v>
      </c>
      <c r="F1346" s="41">
        <v>9317798</v>
      </c>
      <c r="G1346" s="129">
        <v>13.636380000000001</v>
      </c>
      <c r="H1346" s="41">
        <v>75090</v>
      </c>
      <c r="I1346" s="129">
        <v>3.0037500000000001</v>
      </c>
      <c r="J1346" s="41">
        <f t="shared" si="1044"/>
        <v>127287</v>
      </c>
      <c r="K1346" s="41">
        <v>9136119</v>
      </c>
      <c r="L1346" s="129">
        <v>14.080080000000001</v>
      </c>
      <c r="M1346" s="41">
        <v>76975</v>
      </c>
      <c r="N1346" s="129">
        <v>3.0037500000000001</v>
      </c>
      <c r="O1346" s="41">
        <f t="shared" si="1045"/>
        <v>128869</v>
      </c>
      <c r="P1346" s="41">
        <v>9586322</v>
      </c>
      <c r="Q1346" s="129">
        <v>13.771623</v>
      </c>
      <c r="R1346" s="41">
        <v>84079</v>
      </c>
      <c r="S1346" s="129">
        <v>3.0037500000000001</v>
      </c>
      <c r="T1346" s="41">
        <f t="shared" si="1046"/>
        <v>132272</v>
      </c>
      <c r="U1346" s="42">
        <f t="shared" si="1047"/>
        <v>388428</v>
      </c>
      <c r="V1346" s="43" t="s">
        <v>37</v>
      </c>
      <c r="W1346" s="44">
        <f t="shared" si="1048"/>
        <v>388428</v>
      </c>
      <c r="X1346" s="45">
        <f t="shared" si="1049"/>
        <v>9.6591152535107448E-3</v>
      </c>
      <c r="Y1346" s="44">
        <f t="shared" si="1050"/>
        <v>772</v>
      </c>
      <c r="Z1346" s="45">
        <f t="shared" si="1051"/>
        <v>2.0865428795372849E-2</v>
      </c>
      <c r="AA1346" s="46">
        <f t="shared" si="1052"/>
        <v>1.8063850409907326E-2</v>
      </c>
      <c r="AB1346" s="183">
        <f t="shared" si="1054"/>
        <v>1.806</v>
      </c>
      <c r="AC1346" s="36">
        <v>1334</v>
      </c>
      <c r="AD1346" s="47" t="e">
        <f>VLOOKUP(B1346,#REF!,3,FALSE)</f>
        <v>#REF!</v>
      </c>
      <c r="AE1346" s="2" t="e">
        <f t="shared" si="1053"/>
        <v>#REF!</v>
      </c>
    </row>
    <row r="1347" spans="1:31" x14ac:dyDescent="0.2">
      <c r="A1347" s="25">
        <v>94</v>
      </c>
      <c r="B1347" s="38" t="s">
        <v>2315</v>
      </c>
      <c r="C1347" s="72" t="s">
        <v>2316</v>
      </c>
      <c r="D1347" s="28">
        <v>395</v>
      </c>
      <c r="E1347" s="69">
        <v>39995</v>
      </c>
      <c r="F1347" s="41">
        <v>5393710</v>
      </c>
      <c r="G1347" s="129">
        <v>17.67726</v>
      </c>
      <c r="H1347" s="41">
        <v>322991</v>
      </c>
      <c r="I1347" s="129">
        <v>3.0037500000000001</v>
      </c>
      <c r="J1347" s="41">
        <f t="shared" si="1044"/>
        <v>96316</v>
      </c>
      <c r="K1347" s="41">
        <v>5314165</v>
      </c>
      <c r="L1347" s="129">
        <v>16.446159999999999</v>
      </c>
      <c r="M1347" s="41">
        <v>332660</v>
      </c>
      <c r="N1347" s="129">
        <v>3.0037500000000001</v>
      </c>
      <c r="O1347" s="41">
        <f t="shared" si="1045"/>
        <v>88397</v>
      </c>
      <c r="P1347" s="41">
        <v>5608119</v>
      </c>
      <c r="Q1347" s="129">
        <v>16.26427</v>
      </c>
      <c r="R1347" s="41">
        <v>345436</v>
      </c>
      <c r="S1347" s="129">
        <v>3.0037500000000001</v>
      </c>
      <c r="T1347" s="41">
        <f t="shared" si="1046"/>
        <v>92250</v>
      </c>
      <c r="U1347" s="42">
        <f t="shared" si="1047"/>
        <v>276963</v>
      </c>
      <c r="V1347" s="43" t="s">
        <v>37</v>
      </c>
      <c r="W1347" s="44">
        <f t="shared" si="1048"/>
        <v>276963</v>
      </c>
      <c r="X1347" s="45">
        <f t="shared" si="1049"/>
        <v>6.8872932382786417E-3</v>
      </c>
      <c r="Y1347" s="44">
        <f t="shared" si="1050"/>
        <v>395</v>
      </c>
      <c r="Z1347" s="45">
        <f t="shared" si="1051"/>
        <v>1.0675964215249061E-2</v>
      </c>
      <c r="AA1347" s="46">
        <f t="shared" si="1052"/>
        <v>9.7287964710064557E-3</v>
      </c>
      <c r="AB1347" s="183">
        <f t="shared" si="1054"/>
        <v>0.97299999999999998</v>
      </c>
      <c r="AC1347" s="36">
        <v>1335</v>
      </c>
      <c r="AD1347" s="47" t="e">
        <f>VLOOKUP(B1347,#REF!,3,FALSE)</f>
        <v>#REF!</v>
      </c>
      <c r="AE1347" s="2" t="e">
        <f t="shared" si="1053"/>
        <v>#REF!</v>
      </c>
    </row>
    <row r="1348" spans="1:31" x14ac:dyDescent="0.2">
      <c r="A1348" s="25">
        <v>94</v>
      </c>
      <c r="B1348" s="38" t="s">
        <v>2317</v>
      </c>
      <c r="C1348" s="72" t="s">
        <v>2318</v>
      </c>
      <c r="D1348" s="28">
        <v>429</v>
      </c>
      <c r="E1348" s="69">
        <v>39995</v>
      </c>
      <c r="F1348" s="41">
        <v>4477816</v>
      </c>
      <c r="G1348" s="129">
        <v>8.1367799999999999</v>
      </c>
      <c r="H1348" s="41">
        <v>138830</v>
      </c>
      <c r="I1348" s="129">
        <v>3.0037500000000001</v>
      </c>
      <c r="J1348" s="41">
        <f t="shared" si="1044"/>
        <v>36852</v>
      </c>
      <c r="K1348" s="41">
        <v>4553649</v>
      </c>
      <c r="L1348" s="129">
        <v>7.8916899999999996</v>
      </c>
      <c r="M1348" s="41">
        <v>142317</v>
      </c>
      <c r="N1348" s="129">
        <v>3.0037500000000001</v>
      </c>
      <c r="O1348" s="41">
        <f t="shared" si="1045"/>
        <v>36363</v>
      </c>
      <c r="P1348" s="41">
        <v>4797698</v>
      </c>
      <c r="Q1348" s="129">
        <v>7.4389799999999999</v>
      </c>
      <c r="R1348" s="41">
        <v>148080</v>
      </c>
      <c r="S1348" s="129">
        <v>3.0037500000000001</v>
      </c>
      <c r="T1348" s="41">
        <f t="shared" si="1046"/>
        <v>36135</v>
      </c>
      <c r="U1348" s="42">
        <f t="shared" si="1047"/>
        <v>109350</v>
      </c>
      <c r="V1348" s="43" t="s">
        <v>37</v>
      </c>
      <c r="W1348" s="44">
        <f t="shared" si="1048"/>
        <v>109350</v>
      </c>
      <c r="X1348" s="45">
        <f t="shared" si="1049"/>
        <v>2.7192278954436856E-3</v>
      </c>
      <c r="Y1348" s="44">
        <f t="shared" si="1050"/>
        <v>429</v>
      </c>
      <c r="Z1348" s="45">
        <f t="shared" si="1051"/>
        <v>1.1594907970485688E-2</v>
      </c>
      <c r="AA1348" s="46">
        <f t="shared" si="1052"/>
        <v>9.3759879517251871E-3</v>
      </c>
      <c r="AB1348" s="183">
        <f t="shared" si="1054"/>
        <v>0.93799999999999994</v>
      </c>
      <c r="AC1348" s="36">
        <v>1336</v>
      </c>
      <c r="AD1348" s="47" t="e">
        <f>VLOOKUP(B1348,#REF!,3,FALSE)</f>
        <v>#REF!</v>
      </c>
      <c r="AE1348" s="2" t="e">
        <f t="shared" si="1053"/>
        <v>#REF!</v>
      </c>
    </row>
    <row r="1349" spans="1:31" x14ac:dyDescent="0.2">
      <c r="A1349" s="25">
        <v>94</v>
      </c>
      <c r="B1349" s="38" t="s">
        <v>2319</v>
      </c>
      <c r="C1349" s="73" t="s">
        <v>2320</v>
      </c>
      <c r="D1349" s="49">
        <v>22</v>
      </c>
      <c r="E1349" s="69">
        <v>39995</v>
      </c>
      <c r="F1349" s="41">
        <v>0</v>
      </c>
      <c r="G1349" s="129">
        <v>0</v>
      </c>
      <c r="H1349" s="41">
        <v>0</v>
      </c>
      <c r="I1349" s="129">
        <v>0</v>
      </c>
      <c r="J1349" s="41">
        <f t="shared" si="1044"/>
        <v>0</v>
      </c>
      <c r="K1349" s="41">
        <v>0</v>
      </c>
      <c r="L1349" s="129">
        <v>0</v>
      </c>
      <c r="M1349" s="41">
        <v>0</v>
      </c>
      <c r="N1349" s="129">
        <v>0</v>
      </c>
      <c r="O1349" s="41">
        <f t="shared" si="1045"/>
        <v>0</v>
      </c>
      <c r="P1349" s="41">
        <v>0</v>
      </c>
      <c r="Q1349" s="129">
        <v>0</v>
      </c>
      <c r="R1349" s="41">
        <v>0</v>
      </c>
      <c r="S1349" s="129">
        <v>0</v>
      </c>
      <c r="T1349" s="41">
        <f t="shared" si="1046"/>
        <v>0</v>
      </c>
      <c r="U1349" s="42">
        <f t="shared" si="1047"/>
        <v>0</v>
      </c>
      <c r="V1349" s="43" t="s">
        <v>37</v>
      </c>
      <c r="W1349" s="44">
        <f t="shared" si="1048"/>
        <v>0</v>
      </c>
      <c r="X1349" s="45">
        <f t="shared" si="1049"/>
        <v>0</v>
      </c>
      <c r="Y1349" s="44">
        <f t="shared" si="1050"/>
        <v>22</v>
      </c>
      <c r="Z1349" s="45">
        <f t="shared" si="1051"/>
        <v>5.9461066515311225E-4</v>
      </c>
      <c r="AA1349" s="46">
        <f t="shared" si="1052"/>
        <v>4.4595799886483419E-4</v>
      </c>
      <c r="AB1349" s="183">
        <f t="shared" si="1054"/>
        <v>4.4999999999999998E-2</v>
      </c>
      <c r="AC1349" s="36">
        <v>1337</v>
      </c>
      <c r="AD1349" s="47" t="e">
        <f>VLOOKUP(B1349,#REF!,3,FALSE)</f>
        <v>#REF!</v>
      </c>
      <c r="AE1349" s="2" t="e">
        <f t="shared" si="1053"/>
        <v>#REF!</v>
      </c>
    </row>
    <row r="1350" spans="1:31" x14ac:dyDescent="0.2">
      <c r="A1350" s="25">
        <v>94</v>
      </c>
      <c r="B1350" s="38" t="s">
        <v>2321</v>
      </c>
      <c r="C1350" s="72" t="s">
        <v>2322</v>
      </c>
      <c r="D1350" s="28">
        <v>522</v>
      </c>
      <c r="E1350" s="69">
        <v>39995</v>
      </c>
      <c r="F1350" s="41">
        <v>7384187</v>
      </c>
      <c r="G1350" s="129">
        <v>8.3384900000000002</v>
      </c>
      <c r="H1350" s="41">
        <v>518692</v>
      </c>
      <c r="I1350" s="129">
        <v>3.0037500000000001</v>
      </c>
      <c r="J1350" s="41">
        <f t="shared" si="1044"/>
        <v>63131</v>
      </c>
      <c r="K1350" s="41">
        <v>7264157</v>
      </c>
      <c r="L1350" s="129">
        <v>8.1523599999999998</v>
      </c>
      <c r="M1350" s="41">
        <v>537304</v>
      </c>
      <c r="N1350" s="129">
        <v>3.0037500000000001</v>
      </c>
      <c r="O1350" s="41">
        <f t="shared" si="1045"/>
        <v>60834</v>
      </c>
      <c r="P1350" s="41">
        <v>7596723</v>
      </c>
      <c r="Q1350" s="129">
        <v>7.5551000000000004</v>
      </c>
      <c r="R1350" s="41">
        <v>559067</v>
      </c>
      <c r="S1350" s="129">
        <v>3.0037500000000001</v>
      </c>
      <c r="T1350" s="41">
        <f t="shared" si="1046"/>
        <v>59073</v>
      </c>
      <c r="U1350" s="42">
        <f t="shared" si="1047"/>
        <v>183038</v>
      </c>
      <c r="V1350" s="43" t="s">
        <v>37</v>
      </c>
      <c r="W1350" s="44">
        <f t="shared" si="1048"/>
        <v>183038</v>
      </c>
      <c r="X1350" s="45">
        <f t="shared" si="1049"/>
        <v>4.5516418429466972E-3</v>
      </c>
      <c r="Y1350" s="44">
        <f t="shared" si="1050"/>
        <v>522</v>
      </c>
      <c r="Z1350" s="45">
        <f t="shared" si="1051"/>
        <v>1.4108489418632936E-2</v>
      </c>
      <c r="AA1350" s="46">
        <f t="shared" si="1052"/>
        <v>1.1719277524711375E-2</v>
      </c>
      <c r="AB1350" s="183">
        <f t="shared" si="1054"/>
        <v>1.1719999999999999</v>
      </c>
      <c r="AC1350" s="36">
        <v>1338</v>
      </c>
      <c r="AD1350" s="47" t="e">
        <f>VLOOKUP(B1350,#REF!,3,FALSE)</f>
        <v>#REF!</v>
      </c>
      <c r="AE1350" s="2" t="e">
        <f t="shared" si="1053"/>
        <v>#REF!</v>
      </c>
    </row>
    <row r="1351" spans="1:31" x14ac:dyDescent="0.2">
      <c r="A1351" s="25">
        <v>94</v>
      </c>
      <c r="B1351" s="38" t="s">
        <v>2323</v>
      </c>
      <c r="C1351" s="72" t="s">
        <v>2324</v>
      </c>
      <c r="D1351" s="49">
        <v>175</v>
      </c>
      <c r="E1351" s="69">
        <v>39995</v>
      </c>
      <c r="F1351" s="41">
        <v>2121465</v>
      </c>
      <c r="G1351" s="129">
        <v>8.1</v>
      </c>
      <c r="H1351" s="41">
        <v>122245</v>
      </c>
      <c r="I1351" s="129">
        <v>3.00217</v>
      </c>
      <c r="J1351" s="41">
        <f t="shared" si="1044"/>
        <v>17551</v>
      </c>
      <c r="K1351" s="41">
        <v>2206254</v>
      </c>
      <c r="L1351" s="129">
        <v>8.06616</v>
      </c>
      <c r="M1351" s="41">
        <v>125052</v>
      </c>
      <c r="N1351" s="129">
        <v>3.0037500000000001</v>
      </c>
      <c r="O1351" s="41">
        <f t="shared" si="1045"/>
        <v>18172</v>
      </c>
      <c r="P1351" s="41">
        <v>2275333</v>
      </c>
      <c r="Q1351" s="129">
        <v>8.1</v>
      </c>
      <c r="R1351" s="41">
        <v>130117</v>
      </c>
      <c r="S1351" s="129">
        <v>3.0037500000000001</v>
      </c>
      <c r="T1351" s="41">
        <f t="shared" si="1046"/>
        <v>18821</v>
      </c>
      <c r="U1351" s="42">
        <f t="shared" si="1047"/>
        <v>54544</v>
      </c>
      <c r="V1351" s="43" t="s">
        <v>37</v>
      </c>
      <c r="W1351" s="44">
        <f t="shared" si="1048"/>
        <v>54544</v>
      </c>
      <c r="X1351" s="45">
        <f t="shared" si="1049"/>
        <v>1.3563563450304562E-3</v>
      </c>
      <c r="Y1351" s="44">
        <f t="shared" si="1050"/>
        <v>175</v>
      </c>
      <c r="Z1351" s="45">
        <f t="shared" si="1051"/>
        <v>4.7298575637179383E-3</v>
      </c>
      <c r="AA1351" s="46">
        <f t="shared" si="1052"/>
        <v>3.8864822590460681E-3</v>
      </c>
      <c r="AB1351" s="183">
        <f t="shared" si="1054"/>
        <v>0.38900000000000001</v>
      </c>
      <c r="AC1351" s="36">
        <v>1339</v>
      </c>
      <c r="AD1351" s="47" t="e">
        <f>VLOOKUP(B1351,#REF!,3,FALSE)</f>
        <v>#REF!</v>
      </c>
      <c r="AE1351" s="2" t="e">
        <f t="shared" si="1053"/>
        <v>#REF!</v>
      </c>
    </row>
    <row r="1352" spans="1:31" x14ac:dyDescent="0.2">
      <c r="A1352" s="25">
        <v>94</v>
      </c>
      <c r="B1352" s="38" t="s">
        <v>2325</v>
      </c>
      <c r="C1352" s="72" t="s">
        <v>2326</v>
      </c>
      <c r="D1352" s="49">
        <v>368</v>
      </c>
      <c r="E1352" s="69">
        <v>39995</v>
      </c>
      <c r="F1352" s="41">
        <v>4025303</v>
      </c>
      <c r="G1352" s="129">
        <v>8.1</v>
      </c>
      <c r="H1352" s="41">
        <v>78517</v>
      </c>
      <c r="I1352" s="129">
        <v>3.0037500000000001</v>
      </c>
      <c r="J1352" s="41">
        <f t="shared" si="1044"/>
        <v>32841</v>
      </c>
      <c r="K1352" s="41">
        <v>4048996</v>
      </c>
      <c r="L1352" s="129">
        <v>8.0694099999999995</v>
      </c>
      <c r="M1352" s="41">
        <v>80490</v>
      </c>
      <c r="N1352" s="129">
        <v>3.0037500000000001</v>
      </c>
      <c r="O1352" s="41">
        <f t="shared" si="1045"/>
        <v>32915</v>
      </c>
      <c r="P1352" s="41">
        <v>4263241</v>
      </c>
      <c r="Q1352" s="129">
        <v>8.0706199999999999</v>
      </c>
      <c r="R1352" s="41">
        <v>83749</v>
      </c>
      <c r="S1352" s="129">
        <v>2.9851100000000002</v>
      </c>
      <c r="T1352" s="41">
        <f t="shared" si="1046"/>
        <v>34657</v>
      </c>
      <c r="U1352" s="42">
        <f t="shared" si="1047"/>
        <v>100413</v>
      </c>
      <c r="V1352" s="43" t="s">
        <v>37</v>
      </c>
      <c r="W1352" s="44">
        <f t="shared" si="1048"/>
        <v>100413</v>
      </c>
      <c r="X1352" s="45">
        <f t="shared" si="1049"/>
        <v>2.4969897637419918E-3</v>
      </c>
      <c r="Y1352" s="44">
        <f t="shared" si="1050"/>
        <v>368</v>
      </c>
      <c r="Z1352" s="45">
        <f t="shared" si="1051"/>
        <v>9.9462147625611497E-3</v>
      </c>
      <c r="AA1352" s="46">
        <f t="shared" si="1052"/>
        <v>8.0839085128563606E-3</v>
      </c>
      <c r="AB1352" s="183">
        <f t="shared" si="1054"/>
        <v>0.80800000000000005</v>
      </c>
      <c r="AC1352" s="36">
        <v>1340</v>
      </c>
      <c r="AD1352" s="47" t="e">
        <f>VLOOKUP(B1352,#REF!,3,FALSE)</f>
        <v>#REF!</v>
      </c>
      <c r="AE1352" s="2" t="e">
        <f t="shared" si="1053"/>
        <v>#REF!</v>
      </c>
    </row>
    <row r="1353" spans="1:31" x14ac:dyDescent="0.2">
      <c r="A1353" s="25">
        <v>94</v>
      </c>
      <c r="B1353" s="38" t="s">
        <v>2327</v>
      </c>
      <c r="C1353" s="72" t="s">
        <v>2328</v>
      </c>
      <c r="D1353" s="28">
        <v>136</v>
      </c>
      <c r="E1353" s="69">
        <v>39995</v>
      </c>
      <c r="F1353" s="41">
        <v>4206035</v>
      </c>
      <c r="G1353" s="129">
        <v>8.2538499999999999</v>
      </c>
      <c r="H1353" s="41">
        <v>178730</v>
      </c>
      <c r="I1353" s="129">
        <v>2.9989400000000002</v>
      </c>
      <c r="J1353" s="41">
        <f t="shared" si="1044"/>
        <v>35252</v>
      </c>
      <c r="K1353" s="41">
        <v>4145940</v>
      </c>
      <c r="L1353" s="129">
        <v>8.6390499999999992</v>
      </c>
      <c r="M1353" s="41">
        <v>183221</v>
      </c>
      <c r="N1353" s="129">
        <v>3.0037500000000001</v>
      </c>
      <c r="O1353" s="41">
        <f t="shared" si="1045"/>
        <v>36367</v>
      </c>
      <c r="P1353" s="41">
        <v>4331616</v>
      </c>
      <c r="Q1353" s="129">
        <v>8.0886600000000008</v>
      </c>
      <c r="R1353" s="41">
        <v>187136</v>
      </c>
      <c r="S1353" s="129">
        <v>2.9978199999999999</v>
      </c>
      <c r="T1353" s="41">
        <f t="shared" si="1046"/>
        <v>35598</v>
      </c>
      <c r="U1353" s="42">
        <f t="shared" si="1047"/>
        <v>107217</v>
      </c>
      <c r="V1353" s="43" t="s">
        <v>37</v>
      </c>
      <c r="W1353" s="44">
        <f t="shared" si="1048"/>
        <v>107217</v>
      </c>
      <c r="X1353" s="45">
        <f t="shared" si="1049"/>
        <v>2.6661861661251545E-3</v>
      </c>
      <c r="Y1353" s="44">
        <f t="shared" si="1050"/>
        <v>136</v>
      </c>
      <c r="Z1353" s="45">
        <f t="shared" si="1051"/>
        <v>3.6757750209465119E-3</v>
      </c>
      <c r="AA1353" s="46">
        <f t="shared" si="1052"/>
        <v>3.4233778072411728E-3</v>
      </c>
      <c r="AB1353" s="183">
        <f t="shared" si="1054"/>
        <v>0.34200000000000003</v>
      </c>
      <c r="AC1353" s="36">
        <v>1341</v>
      </c>
      <c r="AD1353" s="47" t="e">
        <f>VLOOKUP(B1353,#REF!,3,FALSE)</f>
        <v>#REF!</v>
      </c>
      <c r="AE1353" s="2" t="e">
        <f t="shared" si="1053"/>
        <v>#REF!</v>
      </c>
    </row>
    <row r="1354" spans="1:31" x14ac:dyDescent="0.2">
      <c r="A1354" s="25">
        <v>94</v>
      </c>
      <c r="B1354" s="38" t="s">
        <v>2329</v>
      </c>
      <c r="C1354" s="72" t="s">
        <v>2330</v>
      </c>
      <c r="D1354" s="28">
        <v>381</v>
      </c>
      <c r="E1354" s="69">
        <v>39995</v>
      </c>
      <c r="F1354" s="41">
        <v>5436088</v>
      </c>
      <c r="G1354" s="129">
        <v>8.2031399999999994</v>
      </c>
      <c r="H1354" s="41">
        <v>972117</v>
      </c>
      <c r="I1354" s="129">
        <v>2.9996399999999999</v>
      </c>
      <c r="J1354" s="41">
        <f t="shared" si="1044"/>
        <v>47509</v>
      </c>
      <c r="K1354" s="41">
        <v>5495495</v>
      </c>
      <c r="L1354" s="129">
        <v>8.1161100000000008</v>
      </c>
      <c r="M1354" s="41">
        <v>999625</v>
      </c>
      <c r="N1354" s="129">
        <v>2.9981200000000001</v>
      </c>
      <c r="O1354" s="41">
        <f t="shared" si="1045"/>
        <v>47599</v>
      </c>
      <c r="P1354" s="41">
        <v>5743594</v>
      </c>
      <c r="Q1354" s="129">
        <v>8.4563799999999993</v>
      </c>
      <c r="R1354" s="41">
        <v>1040109</v>
      </c>
      <c r="S1354" s="129">
        <v>2.9996900000000002</v>
      </c>
      <c r="T1354" s="41">
        <f t="shared" si="1046"/>
        <v>51690</v>
      </c>
      <c r="U1354" s="42">
        <f t="shared" si="1047"/>
        <v>146798</v>
      </c>
      <c r="V1354" s="43" t="s">
        <v>37</v>
      </c>
      <c r="W1354" s="44">
        <f t="shared" si="1048"/>
        <v>146798</v>
      </c>
      <c r="X1354" s="45">
        <f t="shared" si="1049"/>
        <v>3.650454655650134E-3</v>
      </c>
      <c r="Y1354" s="44">
        <f t="shared" si="1050"/>
        <v>381</v>
      </c>
      <c r="Z1354" s="45">
        <f t="shared" si="1051"/>
        <v>1.0297575610151625E-2</v>
      </c>
      <c r="AA1354" s="46">
        <f t="shared" si="1052"/>
        <v>8.6357953715262524E-3</v>
      </c>
      <c r="AB1354" s="183">
        <f t="shared" si="1054"/>
        <v>0.86399999999999999</v>
      </c>
      <c r="AC1354" s="36">
        <v>1342</v>
      </c>
      <c r="AD1354" s="47" t="e">
        <f>VLOOKUP(B1354,#REF!,3,FALSE)</f>
        <v>#REF!</v>
      </c>
      <c r="AE1354" s="2" t="e">
        <f t="shared" si="1053"/>
        <v>#REF!</v>
      </c>
    </row>
    <row r="1355" spans="1:31" x14ac:dyDescent="0.2">
      <c r="A1355" s="25">
        <v>94</v>
      </c>
      <c r="B1355" s="38" t="s">
        <v>2331</v>
      </c>
      <c r="C1355" s="72" t="s">
        <v>2332</v>
      </c>
      <c r="D1355" s="28">
        <v>264</v>
      </c>
      <c r="E1355" s="69">
        <v>39995</v>
      </c>
      <c r="F1355" s="41">
        <v>3410652</v>
      </c>
      <c r="G1355" s="129">
        <v>6.4454000000000002</v>
      </c>
      <c r="H1355" s="41">
        <v>354965</v>
      </c>
      <c r="I1355" s="129">
        <v>2.9157799999999998</v>
      </c>
      <c r="J1355" s="41">
        <f t="shared" si="1044"/>
        <v>23018</v>
      </c>
      <c r="K1355" s="41">
        <v>3341015</v>
      </c>
      <c r="L1355" s="129">
        <v>6.4169099999999997</v>
      </c>
      <c r="M1355" s="41">
        <v>363884</v>
      </c>
      <c r="N1355" s="129">
        <v>2.9212600000000002</v>
      </c>
      <c r="O1355" s="41">
        <f t="shared" si="1045"/>
        <v>22502</v>
      </c>
      <c r="P1355" s="41">
        <v>3400661</v>
      </c>
      <c r="Q1355" s="129">
        <v>6.3223000000000003</v>
      </c>
      <c r="R1355" s="41">
        <v>384669</v>
      </c>
      <c r="S1355" s="129">
        <v>3.0037500000000001</v>
      </c>
      <c r="T1355" s="41">
        <f t="shared" si="1046"/>
        <v>22655</v>
      </c>
      <c r="U1355" s="42">
        <f t="shared" si="1047"/>
        <v>68175</v>
      </c>
      <c r="V1355" s="43" t="s">
        <v>37</v>
      </c>
      <c r="W1355" s="44">
        <f t="shared" si="1048"/>
        <v>68175</v>
      </c>
      <c r="X1355" s="45">
        <f t="shared" si="1049"/>
        <v>1.6953210953074831E-3</v>
      </c>
      <c r="Y1355" s="44">
        <f t="shared" si="1050"/>
        <v>264</v>
      </c>
      <c r="Z1355" s="45">
        <f t="shared" si="1051"/>
        <v>7.135327981837347E-3</v>
      </c>
      <c r="AA1355" s="46">
        <f t="shared" si="1052"/>
        <v>5.775326260204881E-3</v>
      </c>
      <c r="AB1355" s="183">
        <f t="shared" si="1054"/>
        <v>0.57799999999999996</v>
      </c>
      <c r="AC1355" s="36">
        <v>1343</v>
      </c>
      <c r="AD1355" s="47" t="e">
        <f>VLOOKUP(B1355,#REF!,3,FALSE)</f>
        <v>#REF!</v>
      </c>
      <c r="AE1355" s="2" t="e">
        <f t="shared" si="1053"/>
        <v>#REF!</v>
      </c>
    </row>
    <row r="1356" spans="1:31" x14ac:dyDescent="0.2">
      <c r="A1356" s="25">
        <v>94</v>
      </c>
      <c r="B1356" s="38" t="s">
        <v>2333</v>
      </c>
      <c r="C1356" s="72" t="s">
        <v>2334</v>
      </c>
      <c r="D1356" s="28">
        <v>168</v>
      </c>
      <c r="E1356" s="69">
        <v>39995</v>
      </c>
      <c r="F1356" s="41">
        <v>2554013</v>
      </c>
      <c r="G1356" s="129">
        <v>10.87994</v>
      </c>
      <c r="H1356" s="41">
        <v>672099</v>
      </c>
      <c r="I1356" s="129">
        <v>3.0037500000000001</v>
      </c>
      <c r="J1356" s="41">
        <f t="shared" si="1044"/>
        <v>29806</v>
      </c>
      <c r="K1356" s="41">
        <v>2551688</v>
      </c>
      <c r="L1356" s="129">
        <v>10.764900000000001</v>
      </c>
      <c r="M1356" s="41">
        <v>691326</v>
      </c>
      <c r="N1356" s="129">
        <v>3.0037500000000001</v>
      </c>
      <c r="O1356" s="41">
        <f t="shared" si="1045"/>
        <v>29545</v>
      </c>
      <c r="P1356" s="41">
        <v>2626541</v>
      </c>
      <c r="Q1356" s="129">
        <v>10.584199999999999</v>
      </c>
      <c r="R1356" s="41">
        <v>719324</v>
      </c>
      <c r="S1356" s="129">
        <v>3.0037500000000001</v>
      </c>
      <c r="T1356" s="41">
        <f t="shared" si="1046"/>
        <v>29961</v>
      </c>
      <c r="U1356" s="42">
        <f t="shared" si="1047"/>
        <v>89312</v>
      </c>
      <c r="V1356" s="43" t="s">
        <v>37</v>
      </c>
      <c r="W1356" s="44">
        <f t="shared" si="1048"/>
        <v>89312</v>
      </c>
      <c r="X1356" s="45">
        <f t="shared" si="1049"/>
        <v>2.2209390196421259E-3</v>
      </c>
      <c r="Y1356" s="44">
        <f t="shared" si="1050"/>
        <v>168</v>
      </c>
      <c r="Z1356" s="45">
        <f t="shared" si="1051"/>
        <v>4.5406632611692211E-3</v>
      </c>
      <c r="AA1356" s="46">
        <f t="shared" si="1052"/>
        <v>3.9607322007874472E-3</v>
      </c>
      <c r="AB1356" s="183">
        <f t="shared" si="1054"/>
        <v>0.39600000000000002</v>
      </c>
      <c r="AC1356" s="36">
        <v>1344</v>
      </c>
      <c r="AD1356" s="47" t="e">
        <f>VLOOKUP(B1356,#REF!,3,FALSE)</f>
        <v>#REF!</v>
      </c>
      <c r="AE1356" s="2" t="e">
        <f t="shared" si="1053"/>
        <v>#REF!</v>
      </c>
    </row>
    <row r="1357" spans="1:31" x14ac:dyDescent="0.2">
      <c r="A1357" s="25">
        <v>94</v>
      </c>
      <c r="B1357" s="38" t="s">
        <v>2335</v>
      </c>
      <c r="C1357" s="72" t="s">
        <v>2336</v>
      </c>
      <c r="D1357" s="28">
        <v>130</v>
      </c>
      <c r="E1357" s="69">
        <v>39995</v>
      </c>
      <c r="F1357" s="41">
        <v>7463535</v>
      </c>
      <c r="G1357" s="129">
        <v>6.6069300000000002</v>
      </c>
      <c r="H1357" s="41">
        <v>76496</v>
      </c>
      <c r="I1357" s="129">
        <v>2.98055</v>
      </c>
      <c r="J1357" s="41">
        <f t="shared" si="1044"/>
        <v>49539</v>
      </c>
      <c r="K1357" s="41">
        <v>7937010</v>
      </c>
      <c r="L1357" s="129">
        <v>5.8806799999999999</v>
      </c>
      <c r="M1357" s="41">
        <v>93155</v>
      </c>
      <c r="N1357" s="129">
        <v>3.0037500000000001</v>
      </c>
      <c r="O1357" s="41">
        <f t="shared" si="1045"/>
        <v>46955</v>
      </c>
      <c r="P1357" s="41">
        <v>8272550</v>
      </c>
      <c r="Q1357" s="129">
        <v>5.6138599999999999</v>
      </c>
      <c r="R1357" s="41">
        <v>97002</v>
      </c>
      <c r="S1357" s="129">
        <v>2.8762300000000001</v>
      </c>
      <c r="T1357" s="41">
        <f t="shared" si="1046"/>
        <v>46720</v>
      </c>
      <c r="U1357" s="42">
        <f t="shared" si="1047"/>
        <v>143214</v>
      </c>
      <c r="V1357" s="43" t="s">
        <v>37</v>
      </c>
      <c r="W1357" s="44">
        <f t="shared" si="1048"/>
        <v>143214</v>
      </c>
      <c r="X1357" s="45">
        <f t="shared" si="1049"/>
        <v>3.5613306247651759E-3</v>
      </c>
      <c r="Y1357" s="44">
        <f t="shared" si="1050"/>
        <v>130</v>
      </c>
      <c r="Z1357" s="45">
        <f t="shared" si="1051"/>
        <v>3.5136084759047541E-3</v>
      </c>
      <c r="AA1357" s="46">
        <f t="shared" si="1052"/>
        <v>3.5255390131198596E-3</v>
      </c>
      <c r="AB1357" s="183">
        <f t="shared" si="1054"/>
        <v>0.35299999999999998</v>
      </c>
      <c r="AC1357" s="36">
        <v>1345</v>
      </c>
      <c r="AD1357" s="47" t="e">
        <f>VLOOKUP(B1357,#REF!,3,FALSE)</f>
        <v>#REF!</v>
      </c>
      <c r="AE1357" s="2" t="e">
        <f t="shared" si="1053"/>
        <v>#REF!</v>
      </c>
    </row>
    <row r="1358" spans="1:31" x14ac:dyDescent="0.2">
      <c r="A1358" s="25">
        <v>94</v>
      </c>
      <c r="B1358" s="38" t="s">
        <v>2337</v>
      </c>
      <c r="C1358" s="73" t="s">
        <v>2338</v>
      </c>
      <c r="D1358" s="28">
        <v>0</v>
      </c>
      <c r="E1358" s="69"/>
      <c r="F1358" s="41">
        <v>0</v>
      </c>
      <c r="G1358" s="129">
        <v>0</v>
      </c>
      <c r="H1358" s="41">
        <v>0</v>
      </c>
      <c r="I1358" s="129">
        <v>0</v>
      </c>
      <c r="J1358" s="41">
        <f t="shared" si="1044"/>
        <v>0</v>
      </c>
      <c r="K1358" s="41">
        <v>0</v>
      </c>
      <c r="L1358" s="129">
        <v>0</v>
      </c>
      <c r="M1358" s="41">
        <v>0</v>
      </c>
      <c r="N1358" s="129">
        <v>0</v>
      </c>
      <c r="O1358" s="41">
        <f t="shared" si="1045"/>
        <v>0</v>
      </c>
      <c r="P1358" s="41">
        <v>0</v>
      </c>
      <c r="Q1358" s="129">
        <v>0</v>
      </c>
      <c r="R1358" s="41">
        <v>0</v>
      </c>
      <c r="S1358" s="129">
        <v>0</v>
      </c>
      <c r="T1358" s="41">
        <f t="shared" si="1046"/>
        <v>0</v>
      </c>
      <c r="U1358" s="42">
        <f t="shared" si="1047"/>
        <v>0</v>
      </c>
      <c r="V1358" s="43" t="s">
        <v>154</v>
      </c>
      <c r="W1358" s="44" t="str">
        <f t="shared" si="1048"/>
        <v/>
      </c>
      <c r="X1358" s="45">
        <f t="shared" si="1049"/>
        <v>0</v>
      </c>
      <c r="Y1358" s="44" t="str">
        <f t="shared" si="1050"/>
        <v/>
      </c>
      <c r="Z1358" s="45">
        <f t="shared" si="1051"/>
        <v>0</v>
      </c>
      <c r="AA1358" s="46">
        <f t="shared" si="1052"/>
        <v>0</v>
      </c>
      <c r="AB1358" s="183">
        <f t="shared" si="1054"/>
        <v>0</v>
      </c>
      <c r="AC1358" s="36">
        <v>1346</v>
      </c>
      <c r="AD1358" s="47" t="e">
        <f>VLOOKUP(B1358,#REF!,3,FALSE)</f>
        <v>#REF!</v>
      </c>
      <c r="AE1358" s="2" t="e">
        <f t="shared" si="1053"/>
        <v>#REF!</v>
      </c>
    </row>
    <row r="1359" spans="1:31" x14ac:dyDescent="0.2">
      <c r="A1359" s="25">
        <v>94</v>
      </c>
      <c r="B1359" s="38" t="s">
        <v>2339</v>
      </c>
      <c r="C1359" s="39" t="s">
        <v>51</v>
      </c>
      <c r="D1359" s="28">
        <v>7414</v>
      </c>
      <c r="E1359" s="69">
        <v>39995</v>
      </c>
      <c r="F1359" s="30"/>
      <c r="G1359" s="130"/>
      <c r="H1359" s="41"/>
      <c r="I1359" s="130"/>
      <c r="J1359" s="41">
        <v>6524056</v>
      </c>
      <c r="K1359" s="41"/>
      <c r="L1359" s="130"/>
      <c r="M1359" s="41"/>
      <c r="N1359" s="130"/>
      <c r="O1359" s="41">
        <v>6868119</v>
      </c>
      <c r="P1359" s="41"/>
      <c r="Q1359" s="130"/>
      <c r="R1359" s="41"/>
      <c r="S1359" s="130"/>
      <c r="T1359" s="41">
        <v>7005490</v>
      </c>
      <c r="U1359" s="42">
        <f t="shared" si="1047"/>
        <v>20397665</v>
      </c>
      <c r="V1359" s="43" t="s">
        <v>37</v>
      </c>
      <c r="W1359" s="44">
        <f t="shared" si="1048"/>
        <v>20397665</v>
      </c>
      <c r="X1359" s="45">
        <f t="shared" si="1049"/>
        <v>0.50723273589314422</v>
      </c>
      <c r="Y1359" s="44">
        <f t="shared" si="1050"/>
        <v>7414</v>
      </c>
      <c r="Z1359" s="45">
        <f t="shared" si="1051"/>
        <v>0.20038379415659882</v>
      </c>
      <c r="AA1359" s="46">
        <f t="shared" si="1052"/>
        <v>0.2770960295907352</v>
      </c>
      <c r="AB1359" s="183">
        <f t="shared" si="1054"/>
        <v>27.71</v>
      </c>
      <c r="AC1359" s="36">
        <v>1347</v>
      </c>
      <c r="AD1359" s="47" t="e">
        <f>VLOOKUP(B1359,#REF!,3,FALSE)</f>
        <v>#REF!</v>
      </c>
      <c r="AE1359" s="2" t="e">
        <f t="shared" si="1053"/>
        <v>#REF!</v>
      </c>
    </row>
    <row r="1360" spans="1:31" x14ac:dyDescent="0.2">
      <c r="A1360" s="25">
        <v>94</v>
      </c>
      <c r="B1360" s="51" t="s">
        <v>2340</v>
      </c>
      <c r="C1360" s="52" t="s">
        <v>2341</v>
      </c>
      <c r="D1360" s="71">
        <f>SUBTOTAL(9,D1344:D1359)</f>
        <v>36999</v>
      </c>
      <c r="E1360" s="69"/>
      <c r="F1360" s="55"/>
      <c r="G1360" s="56"/>
      <c r="H1360" s="55"/>
      <c r="I1360" s="56"/>
      <c r="J1360" s="57">
        <f>SUBTOTAL(9,J1344:J1359)</f>
        <v>13171938</v>
      </c>
      <c r="K1360" s="58"/>
      <c r="L1360" s="59"/>
      <c r="M1360" s="58"/>
      <c r="N1360" s="59"/>
      <c r="O1360" s="57">
        <f>SUBTOTAL(9,O1344:O1359)</f>
        <v>13418590</v>
      </c>
      <c r="P1360" s="57"/>
      <c r="Q1360" s="60"/>
      <c r="R1360" s="57"/>
      <c r="S1360" s="60"/>
      <c r="T1360" s="57">
        <f>SUBTOTAL(9,T1344:T1359)</f>
        <v>13623093</v>
      </c>
      <c r="U1360" s="57">
        <f>SUBTOTAL(9,U1344:U1359)</f>
        <v>40213621</v>
      </c>
      <c r="V1360" s="43"/>
      <c r="W1360" s="61">
        <f t="shared" ref="W1360:AB1360" si="1055">SUBTOTAL(9,W1344:W1359)</f>
        <v>40213621</v>
      </c>
      <c r="X1360" s="62">
        <f t="shared" si="1055"/>
        <v>0.99999999999999989</v>
      </c>
      <c r="Y1360" s="61">
        <f t="shared" si="1055"/>
        <v>36999</v>
      </c>
      <c r="Z1360" s="62">
        <f t="shared" si="1055"/>
        <v>1.0000000000000002</v>
      </c>
      <c r="AA1360" s="63">
        <f t="shared" si="1055"/>
        <v>0.99999999999999989</v>
      </c>
      <c r="AB1360" s="64">
        <f t="shared" si="1055"/>
        <v>100.00200000000001</v>
      </c>
      <c r="AC1360" s="36">
        <v>1348</v>
      </c>
      <c r="AD1360" s="47" t="e">
        <f>VLOOKUP(B1360,#REF!,3,FALSE)</f>
        <v>#REF!</v>
      </c>
      <c r="AE1360" s="2" t="e">
        <f t="shared" si="1053"/>
        <v>#REF!</v>
      </c>
    </row>
    <row r="1361" spans="1:31" ht="13.5" thickBot="1" x14ac:dyDescent="0.25">
      <c r="A1361" s="25">
        <v>94</v>
      </c>
      <c r="B1361" s="51"/>
      <c r="C1361" s="52"/>
      <c r="D1361" s="53" t="s">
        <v>54</v>
      </c>
      <c r="E1361" s="54">
        <f>COUNTIF(E1344:E1359,"&gt;0.0")</f>
        <v>15</v>
      </c>
      <c r="F1361" s="55"/>
      <c r="G1361" s="56"/>
      <c r="H1361" s="55"/>
      <c r="I1361" s="56"/>
      <c r="J1361" s="57"/>
      <c r="K1361" s="58"/>
      <c r="L1361" s="59"/>
      <c r="M1361" s="58"/>
      <c r="N1361" s="59"/>
      <c r="O1361" s="57"/>
      <c r="P1361" s="57"/>
      <c r="Q1361" s="60"/>
      <c r="R1361" s="57"/>
      <c r="S1361" s="60"/>
      <c r="T1361" s="57"/>
      <c r="U1361" s="42"/>
      <c r="V1361" s="43"/>
      <c r="W1361" s="44"/>
      <c r="X1361" s="45"/>
      <c r="Y1361" s="44"/>
      <c r="Z1361" s="45"/>
      <c r="AA1361" s="46"/>
      <c r="AB1361" s="183"/>
      <c r="AC1361" s="36">
        <v>1349</v>
      </c>
      <c r="AD1361" s="47"/>
    </row>
    <row r="1362" spans="1:31" ht="15.75" thickBot="1" x14ac:dyDescent="0.3">
      <c r="A1362" s="25">
        <v>95</v>
      </c>
      <c r="B1362" s="78" t="s">
        <v>2342</v>
      </c>
      <c r="C1362" s="79"/>
      <c r="D1362" s="28"/>
      <c r="E1362" s="69"/>
      <c r="F1362" s="41"/>
      <c r="G1362" s="130"/>
      <c r="H1362" s="41"/>
      <c r="I1362" s="130"/>
      <c r="J1362" s="41"/>
      <c r="K1362" s="41"/>
      <c r="L1362" s="130"/>
      <c r="M1362" s="41"/>
      <c r="N1362" s="130"/>
      <c r="O1362" s="41"/>
      <c r="P1362" s="41"/>
      <c r="Q1362" s="130"/>
      <c r="R1362" s="41"/>
      <c r="S1362" s="130"/>
      <c r="T1362" s="41"/>
      <c r="U1362" s="42"/>
      <c r="V1362" s="43"/>
      <c r="W1362" s="33"/>
      <c r="X1362" s="34"/>
      <c r="Y1362" s="33"/>
      <c r="Z1362" s="34"/>
      <c r="AA1362" s="35"/>
      <c r="AB1362" s="184">
        <v>100</v>
      </c>
      <c r="AC1362" s="36">
        <v>1350</v>
      </c>
      <c r="AD1362" s="47"/>
    </row>
    <row r="1363" spans="1:31" x14ac:dyDescent="0.2">
      <c r="A1363" s="25">
        <v>95</v>
      </c>
      <c r="B1363" s="38" t="s">
        <v>2343</v>
      </c>
      <c r="C1363" s="73" t="s">
        <v>1034</v>
      </c>
      <c r="D1363" s="28">
        <v>3927</v>
      </c>
      <c r="E1363" s="69">
        <v>36434</v>
      </c>
      <c r="F1363" s="41">
        <v>73716978</v>
      </c>
      <c r="G1363" s="70">
        <v>11.35798</v>
      </c>
      <c r="H1363" s="41">
        <v>367246</v>
      </c>
      <c r="I1363" s="70">
        <v>3.0037500000000001</v>
      </c>
      <c r="J1363" s="41">
        <f t="shared" ref="J1363:J1369" si="1056">ROUND((+F1363*G1363+H1363*I1363)/1000,0)</f>
        <v>838379</v>
      </c>
      <c r="K1363" s="41">
        <v>76234746</v>
      </c>
      <c r="L1363" s="70">
        <v>11.81311</v>
      </c>
      <c r="M1363" s="41">
        <v>371115</v>
      </c>
      <c r="N1363" s="70">
        <v>3</v>
      </c>
      <c r="O1363" s="41">
        <f t="shared" ref="O1363:O1369" si="1057">ROUND((+K1363*L1363+M1363*N1363)/1000,0)</f>
        <v>901683</v>
      </c>
      <c r="P1363" s="41">
        <v>80157053</v>
      </c>
      <c r="Q1363" s="70">
        <v>12.596500000000001</v>
      </c>
      <c r="R1363" s="41">
        <v>367468</v>
      </c>
      <c r="S1363" s="70">
        <v>2.9988999999999999</v>
      </c>
      <c r="T1363" s="41">
        <f t="shared" ref="T1363:T1369" si="1058">ROUND((+P1363*Q1363+R1363*S1363)/1000,0)</f>
        <v>1010800</v>
      </c>
      <c r="U1363" s="42">
        <f t="shared" ref="U1363:U1370" si="1059">ROUND(+T1363+O1363+J1363,0)</f>
        <v>2750862</v>
      </c>
      <c r="V1363" s="43" t="s">
        <v>37</v>
      </c>
      <c r="W1363" s="44">
        <f t="shared" ref="W1363:W1370" si="1060">IF(V1363="yes",U1363,"")</f>
        <v>2750862</v>
      </c>
      <c r="X1363" s="45">
        <f t="shared" ref="X1363:X1370" si="1061">IF(V1363="yes",W1363/W$1371,0)</f>
        <v>0.28568763978080602</v>
      </c>
      <c r="Y1363" s="44">
        <f t="shared" ref="Y1363:Y1370" si="1062">IF(V1363="yes",D1363,"")</f>
        <v>3927</v>
      </c>
      <c r="Z1363" s="45">
        <f t="shared" ref="Z1363:Z1370" si="1063">IF(V1363="yes",Y1363/Y$1371,0)</f>
        <v>0.36773106096076413</v>
      </c>
      <c r="AA1363" s="46">
        <f t="shared" ref="AA1363:AA1370" si="1064">(X1363*0.25+Z1363*0.75)</f>
        <v>0.34722020566577461</v>
      </c>
      <c r="AB1363" s="183">
        <f>ROUND(+AA1363*$AB$1362,2)</f>
        <v>34.72</v>
      </c>
      <c r="AC1363" s="36">
        <v>1351</v>
      </c>
      <c r="AD1363" s="47" t="e">
        <f>VLOOKUP(B1363,#REF!,3,FALSE)</f>
        <v>#REF!</v>
      </c>
      <c r="AE1363" s="2" t="e">
        <f t="shared" ref="AE1363:AE1371" si="1065">EXACT(D1363,AD1363)</f>
        <v>#REF!</v>
      </c>
    </row>
    <row r="1364" spans="1:31" x14ac:dyDescent="0.2">
      <c r="A1364" s="25">
        <v>95</v>
      </c>
      <c r="B1364" s="38" t="s">
        <v>2344</v>
      </c>
      <c r="C1364" s="72" t="s">
        <v>2345</v>
      </c>
      <c r="D1364" s="28">
        <v>857</v>
      </c>
      <c r="E1364" s="69">
        <v>36434</v>
      </c>
      <c r="F1364" s="41">
        <v>14887344</v>
      </c>
      <c r="G1364" s="70">
        <v>9.7480899999999995</v>
      </c>
      <c r="H1364" s="41">
        <v>323018</v>
      </c>
      <c r="I1364" s="70">
        <v>3.0029300000000001</v>
      </c>
      <c r="J1364" s="41">
        <f t="shared" si="1056"/>
        <v>146093</v>
      </c>
      <c r="K1364" s="41">
        <v>15522551</v>
      </c>
      <c r="L1364" s="70">
        <v>12.734540000000001</v>
      </c>
      <c r="M1364" s="41">
        <v>336839</v>
      </c>
      <c r="N1364" s="70">
        <v>3.0037500000000001</v>
      </c>
      <c r="O1364" s="41">
        <f t="shared" si="1057"/>
        <v>198684</v>
      </c>
      <c r="P1364" s="41">
        <v>16792848</v>
      </c>
      <c r="Q1364" s="70">
        <v>11.77168</v>
      </c>
      <c r="R1364" s="41">
        <v>350491</v>
      </c>
      <c r="S1364" s="70">
        <v>3.0037500000000001</v>
      </c>
      <c r="T1364" s="41">
        <f t="shared" si="1058"/>
        <v>198733</v>
      </c>
      <c r="U1364" s="42">
        <f t="shared" si="1059"/>
        <v>543510</v>
      </c>
      <c r="V1364" s="43" t="s">
        <v>37</v>
      </c>
      <c r="W1364" s="44">
        <f t="shared" si="1060"/>
        <v>543510</v>
      </c>
      <c r="X1364" s="45">
        <f t="shared" si="1061"/>
        <v>5.6445611992628451E-2</v>
      </c>
      <c r="Y1364" s="44">
        <f t="shared" si="1062"/>
        <v>857</v>
      </c>
      <c r="Z1364" s="45">
        <f t="shared" si="1063"/>
        <v>8.0250959827699225E-2</v>
      </c>
      <c r="AA1364" s="46">
        <f t="shared" si="1064"/>
        <v>7.4299622868931534E-2</v>
      </c>
      <c r="AB1364" s="183">
        <f t="shared" ref="AB1364:AB1370" si="1066">ROUND(+AA1364*$AB$1362,2)</f>
        <v>7.43</v>
      </c>
      <c r="AC1364" s="36">
        <v>1352</v>
      </c>
      <c r="AD1364" s="47" t="e">
        <f>VLOOKUP(B1364,#REF!,3,FALSE)</f>
        <v>#REF!</v>
      </c>
      <c r="AE1364" s="2" t="e">
        <f t="shared" si="1065"/>
        <v>#REF!</v>
      </c>
    </row>
    <row r="1365" spans="1:31" x14ac:dyDescent="0.2">
      <c r="A1365" s="25">
        <v>95</v>
      </c>
      <c r="B1365" s="38" t="s">
        <v>2346</v>
      </c>
      <c r="C1365" s="72" t="s">
        <v>2347</v>
      </c>
      <c r="D1365" s="28">
        <v>2143</v>
      </c>
      <c r="E1365" s="69">
        <v>36434</v>
      </c>
      <c r="F1365" s="41">
        <v>36456437</v>
      </c>
      <c r="G1365" s="70">
        <v>9.7411799999999999</v>
      </c>
      <c r="H1365" s="41">
        <v>825744</v>
      </c>
      <c r="I1365" s="70">
        <v>2.5613299999999999</v>
      </c>
      <c r="J1365" s="41">
        <f t="shared" si="1056"/>
        <v>357244</v>
      </c>
      <c r="K1365" s="41">
        <v>36333847</v>
      </c>
      <c r="L1365" s="70">
        <v>9.8344699999999996</v>
      </c>
      <c r="M1365" s="41">
        <v>835080</v>
      </c>
      <c r="N1365" s="70">
        <v>2.5602299999999998</v>
      </c>
      <c r="O1365" s="41">
        <f t="shared" si="1057"/>
        <v>359462</v>
      </c>
      <c r="P1365" s="41">
        <v>37619982</v>
      </c>
      <c r="Q1365" s="70">
        <v>9.8874300000000002</v>
      </c>
      <c r="R1365" s="41">
        <v>869006</v>
      </c>
      <c r="S1365" s="70">
        <v>3.0034299999999998</v>
      </c>
      <c r="T1365" s="41">
        <f t="shared" si="1058"/>
        <v>374575</v>
      </c>
      <c r="U1365" s="42">
        <f t="shared" si="1059"/>
        <v>1091281</v>
      </c>
      <c r="V1365" s="43" t="s">
        <v>37</v>
      </c>
      <c r="W1365" s="44">
        <f t="shared" si="1060"/>
        <v>1091281</v>
      </c>
      <c r="X1365" s="45">
        <f t="shared" si="1061"/>
        <v>0.11333374528698197</v>
      </c>
      <c r="Y1365" s="44">
        <f t="shared" si="1062"/>
        <v>2143</v>
      </c>
      <c r="Z1365" s="45">
        <f t="shared" si="1063"/>
        <v>0.20067422043262478</v>
      </c>
      <c r="AA1365" s="46">
        <f t="shared" si="1064"/>
        <v>0.17883910164621405</v>
      </c>
      <c r="AB1365" s="183">
        <f t="shared" si="1066"/>
        <v>17.88</v>
      </c>
      <c r="AC1365" s="36">
        <v>1353</v>
      </c>
      <c r="AD1365" s="47" t="e">
        <f>VLOOKUP(B1365,#REF!,3,FALSE)</f>
        <v>#REF!</v>
      </c>
      <c r="AE1365" s="2" t="e">
        <f t="shared" si="1065"/>
        <v>#REF!</v>
      </c>
    </row>
    <row r="1366" spans="1:31" x14ac:dyDescent="0.2">
      <c r="A1366" s="25">
        <v>95</v>
      </c>
      <c r="B1366" s="38" t="s">
        <v>2348</v>
      </c>
      <c r="C1366" s="72" t="s">
        <v>2349</v>
      </c>
      <c r="D1366" s="28">
        <v>495</v>
      </c>
      <c r="E1366" s="69">
        <v>36434</v>
      </c>
      <c r="F1366" s="41">
        <v>6996629</v>
      </c>
      <c r="G1366" s="70">
        <v>11.78364</v>
      </c>
      <c r="H1366" s="41">
        <v>313281</v>
      </c>
      <c r="I1366" s="70">
        <v>3.0036900000000002</v>
      </c>
      <c r="J1366" s="41">
        <f t="shared" si="1056"/>
        <v>83387</v>
      </c>
      <c r="K1366" s="41">
        <v>7409669</v>
      </c>
      <c r="L1366" s="70">
        <v>10.675420000000001</v>
      </c>
      <c r="M1366" s="41">
        <v>323976</v>
      </c>
      <c r="N1366" s="70">
        <v>3.0033099999999999</v>
      </c>
      <c r="O1366" s="41">
        <f t="shared" si="1057"/>
        <v>80074</v>
      </c>
      <c r="P1366" s="41">
        <v>7762656</v>
      </c>
      <c r="Q1366" s="70">
        <v>10.20495</v>
      </c>
      <c r="R1366" s="41">
        <v>346736</v>
      </c>
      <c r="S1366" s="70">
        <v>3.0022799999999998</v>
      </c>
      <c r="T1366" s="41">
        <f t="shared" si="1058"/>
        <v>80259</v>
      </c>
      <c r="U1366" s="42">
        <f t="shared" si="1059"/>
        <v>243720</v>
      </c>
      <c r="V1366" s="43" t="s">
        <v>37</v>
      </c>
      <c r="W1366" s="44">
        <f t="shared" si="1060"/>
        <v>243720</v>
      </c>
      <c r="X1366" s="45">
        <f t="shared" si="1061"/>
        <v>2.5311263003152482E-2</v>
      </c>
      <c r="Y1366" s="44">
        <f t="shared" si="1062"/>
        <v>495</v>
      </c>
      <c r="Z1366" s="45">
        <f t="shared" si="1063"/>
        <v>4.6352654742953463E-2</v>
      </c>
      <c r="AA1366" s="46">
        <f t="shared" si="1064"/>
        <v>4.1092306808003215E-2</v>
      </c>
      <c r="AB1366" s="183">
        <f t="shared" si="1066"/>
        <v>4.1100000000000003</v>
      </c>
      <c r="AC1366" s="36">
        <v>1354</v>
      </c>
      <c r="AD1366" s="47" t="e">
        <f>VLOOKUP(B1366,#REF!,3,FALSE)</f>
        <v>#REF!</v>
      </c>
      <c r="AE1366" s="2" t="e">
        <f t="shared" si="1065"/>
        <v>#REF!</v>
      </c>
    </row>
    <row r="1367" spans="1:31" x14ac:dyDescent="0.2">
      <c r="A1367" s="25">
        <v>95</v>
      </c>
      <c r="B1367" s="38" t="s">
        <v>2350</v>
      </c>
      <c r="C1367" s="72" t="s">
        <v>2351</v>
      </c>
      <c r="D1367" s="49">
        <v>249</v>
      </c>
      <c r="E1367" s="69">
        <v>36434</v>
      </c>
      <c r="F1367" s="41">
        <v>2989203</v>
      </c>
      <c r="G1367" s="70">
        <v>7.4227100000000004</v>
      </c>
      <c r="H1367" s="41">
        <v>458981</v>
      </c>
      <c r="I1367" s="70">
        <v>2.9979499999999999</v>
      </c>
      <c r="J1367" s="41">
        <f t="shared" si="1056"/>
        <v>23564</v>
      </c>
      <c r="K1367" s="41">
        <v>2772122</v>
      </c>
      <c r="L1367" s="70">
        <v>8.4671599999999998</v>
      </c>
      <c r="M1367" s="41">
        <v>475712</v>
      </c>
      <c r="N1367" s="70">
        <v>2.9997099999999999</v>
      </c>
      <c r="O1367" s="41">
        <f t="shared" si="1057"/>
        <v>24899</v>
      </c>
      <c r="P1367" s="41">
        <v>3136978</v>
      </c>
      <c r="Q1367" s="70">
        <v>7.7873299999999999</v>
      </c>
      <c r="R1367" s="41">
        <v>494404</v>
      </c>
      <c r="S1367" s="70">
        <v>2.9935</v>
      </c>
      <c r="T1367" s="41">
        <f t="shared" si="1058"/>
        <v>25909</v>
      </c>
      <c r="U1367" s="42">
        <f t="shared" si="1059"/>
        <v>74372</v>
      </c>
      <c r="V1367" s="43" t="s">
        <v>37</v>
      </c>
      <c r="W1367" s="44">
        <f t="shared" si="1060"/>
        <v>74372</v>
      </c>
      <c r="X1367" s="45">
        <f t="shared" si="1061"/>
        <v>7.7238193503629433E-3</v>
      </c>
      <c r="Y1367" s="44">
        <f t="shared" si="1062"/>
        <v>249</v>
      </c>
      <c r="Z1367" s="45">
        <f t="shared" si="1063"/>
        <v>2.3316789961606892E-2</v>
      </c>
      <c r="AA1367" s="46">
        <f t="shared" si="1064"/>
        <v>1.9418547308795903E-2</v>
      </c>
      <c r="AB1367" s="183">
        <f t="shared" si="1066"/>
        <v>1.94</v>
      </c>
      <c r="AC1367" s="36">
        <v>1355</v>
      </c>
      <c r="AD1367" s="47" t="e">
        <f>VLOOKUP(B1367,#REF!,3,FALSE)</f>
        <v>#REF!</v>
      </c>
      <c r="AE1367" s="2" t="e">
        <f t="shared" si="1065"/>
        <v>#REF!</v>
      </c>
    </row>
    <row r="1368" spans="1:31" x14ac:dyDescent="0.2">
      <c r="A1368" s="25">
        <v>95</v>
      </c>
      <c r="B1368" s="38" t="s">
        <v>2352</v>
      </c>
      <c r="C1368" s="72" t="s">
        <v>2353</v>
      </c>
      <c r="D1368" s="28">
        <v>186</v>
      </c>
      <c r="E1368" s="69">
        <v>36434</v>
      </c>
      <c r="F1368" s="41">
        <v>3825347</v>
      </c>
      <c r="G1368" s="70">
        <v>12.50034</v>
      </c>
      <c r="H1368" s="41">
        <v>366739</v>
      </c>
      <c r="I1368" s="70">
        <v>3.0021399999999998</v>
      </c>
      <c r="J1368" s="41">
        <f t="shared" si="1056"/>
        <v>48919</v>
      </c>
      <c r="K1368" s="41">
        <v>3981898</v>
      </c>
      <c r="L1368" s="70">
        <v>12.12276</v>
      </c>
      <c r="M1368" s="41">
        <v>410748</v>
      </c>
      <c r="N1368" s="70">
        <v>2.9215</v>
      </c>
      <c r="O1368" s="41">
        <f t="shared" si="1057"/>
        <v>49472</v>
      </c>
      <c r="P1368" s="41">
        <v>4232250</v>
      </c>
      <c r="Q1368" s="70">
        <v>13.766489999999999</v>
      </c>
      <c r="R1368" s="41">
        <v>427465</v>
      </c>
      <c r="S1368" s="70">
        <v>2.8072499999999998</v>
      </c>
      <c r="T1368" s="41">
        <f t="shared" si="1058"/>
        <v>59463</v>
      </c>
      <c r="U1368" s="42">
        <f t="shared" si="1059"/>
        <v>157854</v>
      </c>
      <c r="V1368" s="43" t="s">
        <v>37</v>
      </c>
      <c r="W1368" s="44">
        <f t="shared" si="1060"/>
        <v>157854</v>
      </c>
      <c r="X1368" s="45">
        <f t="shared" si="1061"/>
        <v>1.6393747374444576E-2</v>
      </c>
      <c r="Y1368" s="44">
        <f t="shared" si="1062"/>
        <v>186</v>
      </c>
      <c r="Z1368" s="45">
        <f t="shared" si="1063"/>
        <v>1.7417361176140088E-2</v>
      </c>
      <c r="AA1368" s="46">
        <f t="shared" si="1064"/>
        <v>1.7161457725716211E-2</v>
      </c>
      <c r="AB1368" s="183">
        <f t="shared" si="1066"/>
        <v>1.72</v>
      </c>
      <c r="AC1368" s="36">
        <v>1356</v>
      </c>
      <c r="AD1368" s="47" t="e">
        <f>VLOOKUP(B1368,#REF!,3,FALSE)</f>
        <v>#REF!</v>
      </c>
      <c r="AE1368" s="2" t="e">
        <f t="shared" si="1065"/>
        <v>#REF!</v>
      </c>
    </row>
    <row r="1369" spans="1:31" x14ac:dyDescent="0.2">
      <c r="A1369" s="25">
        <v>95</v>
      </c>
      <c r="B1369" s="38" t="s">
        <v>2354</v>
      </c>
      <c r="C1369" s="72" t="s">
        <v>2355</v>
      </c>
      <c r="D1369" s="28">
        <v>74</v>
      </c>
      <c r="E1369" s="69">
        <v>36434</v>
      </c>
      <c r="F1369" s="41">
        <v>785015</v>
      </c>
      <c r="G1369" s="70">
        <v>8.0558999999999994</v>
      </c>
      <c r="H1369" s="41">
        <v>22862</v>
      </c>
      <c r="I1369" s="70">
        <v>2.97437</v>
      </c>
      <c r="J1369" s="41">
        <f t="shared" si="1056"/>
        <v>6392</v>
      </c>
      <c r="K1369" s="41">
        <v>873125</v>
      </c>
      <c r="L1369" s="70">
        <v>8.0595599999999994</v>
      </c>
      <c r="M1369" s="41">
        <v>26038</v>
      </c>
      <c r="N1369" s="70">
        <v>3</v>
      </c>
      <c r="O1369" s="41">
        <f t="shared" si="1057"/>
        <v>7115</v>
      </c>
      <c r="P1369" s="41">
        <v>862827</v>
      </c>
      <c r="Q1369" s="70">
        <v>8.0595499999999998</v>
      </c>
      <c r="R1369" s="41">
        <v>27100</v>
      </c>
      <c r="S1369" s="70">
        <v>2.9889299999999999</v>
      </c>
      <c r="T1369" s="41">
        <f t="shared" si="1058"/>
        <v>7035</v>
      </c>
      <c r="U1369" s="42">
        <f t="shared" si="1059"/>
        <v>20542</v>
      </c>
      <c r="V1369" s="43" t="s">
        <v>37</v>
      </c>
      <c r="W1369" s="44">
        <f t="shared" si="1060"/>
        <v>20542</v>
      </c>
      <c r="X1369" s="45">
        <f t="shared" si="1061"/>
        <v>2.1333660126815952E-3</v>
      </c>
      <c r="Y1369" s="44">
        <f t="shared" si="1062"/>
        <v>74</v>
      </c>
      <c r="Z1369" s="45">
        <f t="shared" si="1063"/>
        <v>6.9294877797546591E-3</v>
      </c>
      <c r="AA1369" s="46">
        <f t="shared" si="1064"/>
        <v>5.7304573379863936E-3</v>
      </c>
      <c r="AB1369" s="183">
        <f t="shared" si="1066"/>
        <v>0.56999999999999995</v>
      </c>
      <c r="AC1369" s="36">
        <v>1357</v>
      </c>
      <c r="AD1369" s="47" t="e">
        <f>VLOOKUP(B1369,#REF!,3,FALSE)</f>
        <v>#REF!</v>
      </c>
      <c r="AE1369" s="2" t="e">
        <f t="shared" si="1065"/>
        <v>#REF!</v>
      </c>
    </row>
    <row r="1370" spans="1:31" x14ac:dyDescent="0.2">
      <c r="A1370" s="25">
        <v>95</v>
      </c>
      <c r="B1370" s="38" t="s">
        <v>2356</v>
      </c>
      <c r="C1370" s="39" t="s">
        <v>51</v>
      </c>
      <c r="D1370" s="28">
        <v>2748</v>
      </c>
      <c r="E1370" s="69">
        <v>36434</v>
      </c>
      <c r="F1370" s="30"/>
      <c r="G1370" s="70"/>
      <c r="H1370" s="41"/>
      <c r="I1370" s="70"/>
      <c r="J1370" s="41">
        <v>1512258</v>
      </c>
      <c r="K1370" s="41"/>
      <c r="L1370" s="70"/>
      <c r="M1370" s="41"/>
      <c r="N1370" s="70"/>
      <c r="O1370" s="41">
        <v>1522167</v>
      </c>
      <c r="P1370" s="41"/>
      <c r="Q1370" s="70"/>
      <c r="R1370" s="41"/>
      <c r="S1370" s="70"/>
      <c r="T1370" s="41">
        <v>1712349</v>
      </c>
      <c r="U1370" s="42">
        <f t="shared" si="1059"/>
        <v>4746774</v>
      </c>
      <c r="V1370" s="43" t="s">
        <v>37</v>
      </c>
      <c r="W1370" s="44">
        <f t="shared" si="1060"/>
        <v>4746774</v>
      </c>
      <c r="X1370" s="45">
        <f t="shared" si="1061"/>
        <v>0.49297080719894193</v>
      </c>
      <c r="Y1370" s="44">
        <f t="shared" si="1062"/>
        <v>2748</v>
      </c>
      <c r="Z1370" s="45">
        <f t="shared" si="1063"/>
        <v>0.25732746511845678</v>
      </c>
      <c r="AA1370" s="46">
        <f t="shared" si="1064"/>
        <v>0.31623830063857805</v>
      </c>
      <c r="AB1370" s="183">
        <f t="shared" si="1066"/>
        <v>31.62</v>
      </c>
      <c r="AC1370" s="36">
        <v>1358</v>
      </c>
      <c r="AD1370" s="47" t="e">
        <f>VLOOKUP(B1370,#REF!,3,FALSE)</f>
        <v>#REF!</v>
      </c>
      <c r="AE1370" s="2" t="e">
        <f t="shared" si="1065"/>
        <v>#REF!</v>
      </c>
    </row>
    <row r="1371" spans="1:31" x14ac:dyDescent="0.2">
      <c r="A1371" s="25">
        <v>95</v>
      </c>
      <c r="B1371" s="51" t="s">
        <v>2357</v>
      </c>
      <c r="C1371" s="52" t="s">
        <v>2358</v>
      </c>
      <c r="D1371" s="71">
        <f>SUBTOTAL(9,D1363:D1370)</f>
        <v>10679</v>
      </c>
      <c r="E1371" s="69"/>
      <c r="F1371" s="55"/>
      <c r="G1371" s="56"/>
      <c r="H1371" s="55"/>
      <c r="I1371" s="56"/>
      <c r="J1371" s="57">
        <f>SUBTOTAL(9,J1363:J1370)</f>
        <v>3016236</v>
      </c>
      <c r="K1371" s="58"/>
      <c r="L1371" s="59"/>
      <c r="M1371" s="58"/>
      <c r="N1371" s="59"/>
      <c r="O1371" s="57">
        <f>SUBTOTAL(9,O1363:O1370)</f>
        <v>3143556</v>
      </c>
      <c r="P1371" s="57"/>
      <c r="Q1371" s="60"/>
      <c r="R1371" s="57"/>
      <c r="S1371" s="60"/>
      <c r="T1371" s="57">
        <f>SUBTOTAL(9,T1363:T1370)</f>
        <v>3469123</v>
      </c>
      <c r="U1371" s="57">
        <f>SUBTOTAL(9,U1363:U1370)</f>
        <v>9628915</v>
      </c>
      <c r="V1371" s="43"/>
      <c r="W1371" s="61">
        <f t="shared" ref="W1371:AB1371" si="1067">SUBTOTAL(9,W1363:W1370)</f>
        <v>9628915</v>
      </c>
      <c r="X1371" s="62">
        <f t="shared" si="1067"/>
        <v>0.99999999999999989</v>
      </c>
      <c r="Y1371" s="61">
        <f t="shared" si="1067"/>
        <v>10679</v>
      </c>
      <c r="Z1371" s="62">
        <f t="shared" si="1067"/>
        <v>1</v>
      </c>
      <c r="AA1371" s="63">
        <f t="shared" si="1067"/>
        <v>1</v>
      </c>
      <c r="AB1371" s="64">
        <f t="shared" si="1067"/>
        <v>99.99</v>
      </c>
      <c r="AC1371" s="36">
        <v>1359</v>
      </c>
      <c r="AD1371" s="47" t="e">
        <f>VLOOKUP(B1371,#REF!,3,FALSE)</f>
        <v>#REF!</v>
      </c>
      <c r="AE1371" s="2" t="e">
        <f t="shared" si="1065"/>
        <v>#REF!</v>
      </c>
    </row>
    <row r="1372" spans="1:31" ht="13.5" thickBot="1" x14ac:dyDescent="0.25">
      <c r="A1372" s="25">
        <v>95</v>
      </c>
      <c r="B1372" s="51"/>
      <c r="C1372" s="52"/>
      <c r="D1372" s="53" t="s">
        <v>54</v>
      </c>
      <c r="E1372" s="54">
        <f>COUNTIF(E1363:E1370,"&gt;0.0")</f>
        <v>8</v>
      </c>
      <c r="F1372" s="55"/>
      <c r="G1372" s="56"/>
      <c r="H1372" s="55"/>
      <c r="I1372" s="56"/>
      <c r="J1372" s="57"/>
      <c r="K1372" s="58"/>
      <c r="L1372" s="59"/>
      <c r="M1372" s="58"/>
      <c r="N1372" s="59"/>
      <c r="O1372" s="57"/>
      <c r="P1372" s="57"/>
      <c r="Q1372" s="60"/>
      <c r="R1372" s="57"/>
      <c r="S1372" s="60"/>
      <c r="T1372" s="57"/>
      <c r="U1372" s="42"/>
      <c r="V1372" s="43"/>
      <c r="W1372" s="44"/>
      <c r="X1372" s="45"/>
      <c r="Y1372" s="44"/>
      <c r="Z1372" s="45"/>
      <c r="AA1372" s="46"/>
      <c r="AB1372" s="183"/>
      <c r="AC1372" s="36">
        <v>1360</v>
      </c>
      <c r="AD1372" s="47"/>
    </row>
    <row r="1373" spans="1:31" ht="15.75" thickBot="1" x14ac:dyDescent="0.3">
      <c r="A1373" s="25">
        <v>96</v>
      </c>
      <c r="B1373" s="78" t="s">
        <v>2359</v>
      </c>
      <c r="C1373" s="72"/>
      <c r="D1373" s="28"/>
      <c r="E1373" s="69"/>
      <c r="F1373" s="41"/>
      <c r="G1373" s="70"/>
      <c r="H1373" s="41"/>
      <c r="I1373" s="70"/>
      <c r="J1373" s="41"/>
      <c r="K1373" s="41"/>
      <c r="L1373" s="70"/>
      <c r="M1373" s="41"/>
      <c r="N1373" s="70"/>
      <c r="O1373" s="41"/>
      <c r="P1373" s="41"/>
      <c r="Q1373" s="70"/>
      <c r="R1373" s="41"/>
      <c r="S1373" s="70"/>
      <c r="T1373" s="41"/>
      <c r="U1373" s="42"/>
      <c r="V1373" s="43"/>
      <c r="W1373" s="33"/>
      <c r="X1373" s="34"/>
      <c r="Y1373" s="33"/>
      <c r="Z1373" s="34"/>
      <c r="AA1373" s="35"/>
      <c r="AB1373" s="184">
        <v>100</v>
      </c>
      <c r="AC1373" s="36">
        <v>1361</v>
      </c>
      <c r="AD1373" s="47"/>
    </row>
    <row r="1374" spans="1:31" x14ac:dyDescent="0.2">
      <c r="A1374" s="25">
        <v>96</v>
      </c>
      <c r="B1374" s="38" t="s">
        <v>2360</v>
      </c>
      <c r="C1374" s="72" t="s">
        <v>2361</v>
      </c>
      <c r="D1374" s="28">
        <v>7587</v>
      </c>
      <c r="E1374" s="69">
        <v>33329</v>
      </c>
      <c r="F1374" s="41">
        <v>98383516</v>
      </c>
      <c r="G1374" s="70">
        <v>11.08065</v>
      </c>
      <c r="H1374" s="41">
        <v>774745</v>
      </c>
      <c r="I1374" s="70">
        <v>3.0035699999999999</v>
      </c>
      <c r="J1374" s="41">
        <f t="shared" ref="J1374:J1381" si="1068">ROUND((+F1374*G1374+H1374*I1374)/1000,0)</f>
        <v>1092480</v>
      </c>
      <c r="K1374" s="41">
        <v>106913161</v>
      </c>
      <c r="L1374" s="70">
        <v>10.72193</v>
      </c>
      <c r="M1374" s="41">
        <v>795096</v>
      </c>
      <c r="N1374" s="70">
        <v>3.0034100000000001</v>
      </c>
      <c r="O1374" s="41">
        <f t="shared" ref="O1374:O1381" si="1069">ROUND((+K1374*L1374+M1374*N1374)/1000,0)</f>
        <v>1148703</v>
      </c>
      <c r="P1374" s="41">
        <v>112806314</v>
      </c>
      <c r="Q1374" s="70">
        <v>11.09132</v>
      </c>
      <c r="R1374" s="41">
        <v>822214</v>
      </c>
      <c r="S1374" s="70">
        <v>3.0037500000000001</v>
      </c>
      <c r="T1374" s="41">
        <f t="shared" ref="T1374:T1381" si="1070">ROUND((+P1374*Q1374+R1374*S1374)/1000,0)</f>
        <v>1253641</v>
      </c>
      <c r="U1374" s="42">
        <f t="shared" ref="U1374:U1382" si="1071">ROUND(+T1374+O1374+J1374,0)</f>
        <v>3494824</v>
      </c>
      <c r="V1374" s="43" t="s">
        <v>37</v>
      </c>
      <c r="W1374" s="44">
        <f t="shared" ref="W1374:W1382" si="1072">IF(V1374="yes",U1374,"")</f>
        <v>3494824</v>
      </c>
      <c r="X1374" s="45">
        <f t="shared" ref="X1374:X1382" si="1073">IF(V1374="yes",W1374/W$1383,0)</f>
        <v>0.24093089078462906</v>
      </c>
      <c r="Y1374" s="44">
        <f t="shared" ref="Y1374:Y1382" si="1074">IF(V1374="yes",D1374,"")</f>
        <v>7587</v>
      </c>
      <c r="Z1374" s="45">
        <f t="shared" ref="Z1374:Z1382" si="1075">IF(V1374="yes",Y1374/Y$1383,0)</f>
        <v>0.37802690582959642</v>
      </c>
      <c r="AA1374" s="46">
        <f t="shared" ref="AA1374:AA1382" si="1076">(X1374*0.25+Z1374*0.75)</f>
        <v>0.34375290206835457</v>
      </c>
      <c r="AB1374" s="183">
        <f>ROUND(+AA1374*$AB$1373,4)</f>
        <v>34.375300000000003</v>
      </c>
      <c r="AC1374" s="36">
        <v>1362</v>
      </c>
      <c r="AD1374" s="47" t="e">
        <f>VLOOKUP(B1374,#REF!,3,FALSE)</f>
        <v>#REF!</v>
      </c>
      <c r="AE1374" s="2" t="e">
        <f t="shared" ref="AE1374:AE1383" si="1077">EXACT(D1374,AD1374)</f>
        <v>#REF!</v>
      </c>
    </row>
    <row r="1375" spans="1:31" x14ac:dyDescent="0.2">
      <c r="A1375" s="25">
        <v>96</v>
      </c>
      <c r="B1375" s="38" t="s">
        <v>2362</v>
      </c>
      <c r="C1375" s="72" t="s">
        <v>2363</v>
      </c>
      <c r="D1375" s="28">
        <v>1125</v>
      </c>
      <c r="E1375" s="69">
        <v>33420</v>
      </c>
      <c r="F1375" s="41">
        <v>11837220</v>
      </c>
      <c r="G1375" s="70">
        <v>8.1941500000000005</v>
      </c>
      <c r="H1375" s="41">
        <v>70978</v>
      </c>
      <c r="I1375" s="70">
        <v>0</v>
      </c>
      <c r="J1375" s="41">
        <f t="shared" si="1068"/>
        <v>96996</v>
      </c>
      <c r="K1375" s="41">
        <v>12747171</v>
      </c>
      <c r="L1375" s="70">
        <v>8.0617000000000001</v>
      </c>
      <c r="M1375" s="41">
        <v>75635</v>
      </c>
      <c r="N1375" s="70">
        <v>0</v>
      </c>
      <c r="O1375" s="41">
        <f t="shared" si="1069"/>
        <v>102764</v>
      </c>
      <c r="P1375" s="41">
        <v>13426683</v>
      </c>
      <c r="Q1375" s="70">
        <v>10.04045</v>
      </c>
      <c r="R1375" s="41">
        <v>84665</v>
      </c>
      <c r="S1375" s="70">
        <v>0</v>
      </c>
      <c r="T1375" s="41">
        <f t="shared" si="1070"/>
        <v>134810</v>
      </c>
      <c r="U1375" s="42">
        <f t="shared" si="1071"/>
        <v>334570</v>
      </c>
      <c r="V1375" s="43" t="s">
        <v>37</v>
      </c>
      <c r="W1375" s="44">
        <f t="shared" si="1072"/>
        <v>334570</v>
      </c>
      <c r="X1375" s="45">
        <f t="shared" si="1073"/>
        <v>2.3065037933187291E-2</v>
      </c>
      <c r="Y1375" s="44">
        <f t="shared" si="1074"/>
        <v>1125</v>
      </c>
      <c r="Z1375" s="45">
        <f t="shared" si="1075"/>
        <v>5.6053811659192827E-2</v>
      </c>
      <c r="AA1375" s="46">
        <f t="shared" si="1076"/>
        <v>4.7806618227691444E-2</v>
      </c>
      <c r="AB1375" s="183">
        <f t="shared" ref="AB1375:AB1382" si="1078">ROUND(+AA1375*$AB$1373,4)</f>
        <v>4.7807000000000004</v>
      </c>
      <c r="AC1375" s="36">
        <v>1363</v>
      </c>
      <c r="AD1375" s="47" t="e">
        <f>VLOOKUP(B1375,#REF!,3,FALSE)</f>
        <v>#REF!</v>
      </c>
      <c r="AE1375" s="2" t="e">
        <f t="shared" si="1077"/>
        <v>#REF!</v>
      </c>
    </row>
    <row r="1376" spans="1:31" x14ac:dyDescent="0.2">
      <c r="A1376" s="25">
        <v>96</v>
      </c>
      <c r="B1376" s="38" t="s">
        <v>2364</v>
      </c>
      <c r="C1376" s="72" t="s">
        <v>2365</v>
      </c>
      <c r="D1376" s="49">
        <v>802</v>
      </c>
      <c r="E1376" s="69">
        <v>33420</v>
      </c>
      <c r="F1376" s="41">
        <v>7739880</v>
      </c>
      <c r="G1376" s="70">
        <v>12.871650000000001</v>
      </c>
      <c r="H1376" s="41">
        <v>258952</v>
      </c>
      <c r="I1376" s="70">
        <v>3.0005600000000001</v>
      </c>
      <c r="J1376" s="41">
        <f t="shared" si="1068"/>
        <v>100402</v>
      </c>
      <c r="K1376" s="41">
        <v>8467437</v>
      </c>
      <c r="L1376" s="70">
        <v>11.817729999999999</v>
      </c>
      <c r="M1376" s="41">
        <v>260655</v>
      </c>
      <c r="N1376" s="70">
        <v>2.9962900000000001</v>
      </c>
      <c r="O1376" s="41">
        <f t="shared" si="1069"/>
        <v>100847</v>
      </c>
      <c r="P1376" s="41">
        <v>8934375</v>
      </c>
      <c r="Q1376" s="70">
        <v>11.50366</v>
      </c>
      <c r="R1376" s="41">
        <v>267160</v>
      </c>
      <c r="S1376" s="70">
        <v>3.0019499999999999</v>
      </c>
      <c r="T1376" s="41">
        <f t="shared" si="1070"/>
        <v>103580</v>
      </c>
      <c r="U1376" s="42">
        <f t="shared" si="1071"/>
        <v>304829</v>
      </c>
      <c r="V1376" s="43" t="s">
        <v>37</v>
      </c>
      <c r="W1376" s="44">
        <f t="shared" si="1072"/>
        <v>304829</v>
      </c>
      <c r="X1376" s="45">
        <f t="shared" si="1073"/>
        <v>2.1014712760066799E-2</v>
      </c>
      <c r="Y1376" s="44">
        <f t="shared" si="1074"/>
        <v>802</v>
      </c>
      <c r="Z1376" s="45">
        <f t="shared" si="1075"/>
        <v>3.9960139511709021E-2</v>
      </c>
      <c r="AA1376" s="46">
        <f t="shared" si="1076"/>
        <v>3.5223782823798469E-2</v>
      </c>
      <c r="AB1376" s="183">
        <f t="shared" si="1078"/>
        <v>3.5224000000000002</v>
      </c>
      <c r="AC1376" s="36">
        <v>1364</v>
      </c>
      <c r="AD1376" s="47" t="e">
        <f>VLOOKUP(B1376,#REF!,3,FALSE)</f>
        <v>#REF!</v>
      </c>
      <c r="AE1376" s="2" t="e">
        <f t="shared" si="1077"/>
        <v>#REF!</v>
      </c>
    </row>
    <row r="1377" spans="1:31" x14ac:dyDescent="0.2">
      <c r="A1377" s="25">
        <v>96</v>
      </c>
      <c r="B1377" s="38" t="s">
        <v>2366</v>
      </c>
      <c r="C1377" s="72" t="s">
        <v>2367</v>
      </c>
      <c r="D1377" s="28">
        <v>145</v>
      </c>
      <c r="E1377" s="69">
        <v>33420</v>
      </c>
      <c r="F1377" s="41">
        <v>1380641</v>
      </c>
      <c r="G1377" s="70">
        <v>6.8403</v>
      </c>
      <c r="H1377" s="41">
        <v>203039</v>
      </c>
      <c r="I1377" s="70">
        <v>3.0037500000000001</v>
      </c>
      <c r="J1377" s="41">
        <f t="shared" si="1068"/>
        <v>10054</v>
      </c>
      <c r="K1377" s="41">
        <v>1501354</v>
      </c>
      <c r="L1377" s="70">
        <v>6.8538100000000002</v>
      </c>
      <c r="M1377" s="41">
        <v>200614</v>
      </c>
      <c r="N1377" s="70">
        <v>3.0037500000000001</v>
      </c>
      <c r="O1377" s="41">
        <f t="shared" si="1069"/>
        <v>10893</v>
      </c>
      <c r="P1377" s="41">
        <v>1563530</v>
      </c>
      <c r="Q1377" s="70">
        <v>6.8550000000000004</v>
      </c>
      <c r="R1377" s="41">
        <v>208353</v>
      </c>
      <c r="S1377" s="70">
        <v>6.8550000000000004</v>
      </c>
      <c r="T1377" s="41">
        <f t="shared" si="1070"/>
        <v>12146</v>
      </c>
      <c r="U1377" s="42">
        <f t="shared" si="1071"/>
        <v>33093</v>
      </c>
      <c r="V1377" s="43" t="s">
        <v>37</v>
      </c>
      <c r="W1377" s="44">
        <f t="shared" si="1072"/>
        <v>33093</v>
      </c>
      <c r="X1377" s="45">
        <f t="shared" si="1073"/>
        <v>2.2814098703499031E-3</v>
      </c>
      <c r="Y1377" s="44">
        <f t="shared" si="1074"/>
        <v>145</v>
      </c>
      <c r="Z1377" s="45">
        <f t="shared" si="1075"/>
        <v>7.224713502740409E-3</v>
      </c>
      <c r="AA1377" s="46">
        <f t="shared" si="1076"/>
        <v>5.988887594642783E-3</v>
      </c>
      <c r="AB1377" s="183">
        <f t="shared" si="1078"/>
        <v>0.59889999999999999</v>
      </c>
      <c r="AC1377" s="36">
        <v>1365</v>
      </c>
      <c r="AD1377" s="47" t="e">
        <f>VLOOKUP(B1377,#REF!,3,FALSE)</f>
        <v>#REF!</v>
      </c>
      <c r="AE1377" s="2" t="e">
        <f t="shared" si="1077"/>
        <v>#REF!</v>
      </c>
    </row>
    <row r="1378" spans="1:31" x14ac:dyDescent="0.2">
      <c r="A1378" s="25">
        <v>96</v>
      </c>
      <c r="B1378" s="38" t="s">
        <v>2368</v>
      </c>
      <c r="C1378" s="79" t="s">
        <v>2369</v>
      </c>
      <c r="D1378" s="28">
        <v>312</v>
      </c>
      <c r="E1378" s="69">
        <v>33420</v>
      </c>
      <c r="F1378" s="41">
        <v>3841308</v>
      </c>
      <c r="G1378" s="70">
        <v>3.33636</v>
      </c>
      <c r="H1378" s="41">
        <v>0</v>
      </c>
      <c r="I1378" s="70">
        <v>0</v>
      </c>
      <c r="J1378" s="41">
        <f t="shared" si="1068"/>
        <v>12816</v>
      </c>
      <c r="K1378" s="41">
        <v>4295599</v>
      </c>
      <c r="L1378" s="70">
        <v>3.7997000000000001</v>
      </c>
      <c r="M1378" s="41">
        <v>0</v>
      </c>
      <c r="N1378" s="70">
        <v>0</v>
      </c>
      <c r="O1378" s="41">
        <f t="shared" si="1069"/>
        <v>16322</v>
      </c>
      <c r="P1378" s="41">
        <v>4538187</v>
      </c>
      <c r="Q1378" s="70">
        <v>4.6970299999999998</v>
      </c>
      <c r="R1378" s="41">
        <v>0</v>
      </c>
      <c r="S1378" s="70">
        <v>0</v>
      </c>
      <c r="T1378" s="41">
        <f t="shared" si="1070"/>
        <v>21316</v>
      </c>
      <c r="U1378" s="42">
        <f t="shared" si="1071"/>
        <v>50454</v>
      </c>
      <c r="V1378" s="43" t="s">
        <v>37</v>
      </c>
      <c r="W1378" s="44">
        <f t="shared" si="1072"/>
        <v>50454</v>
      </c>
      <c r="X1378" s="45">
        <f t="shared" si="1073"/>
        <v>3.4782659051350441E-3</v>
      </c>
      <c r="Y1378" s="44">
        <f t="shared" si="1074"/>
        <v>312</v>
      </c>
      <c r="Z1378" s="45">
        <f t="shared" si="1075"/>
        <v>1.554559043348281E-2</v>
      </c>
      <c r="AA1378" s="46">
        <f t="shared" si="1076"/>
        <v>1.2528759301395869E-2</v>
      </c>
      <c r="AB1378" s="183">
        <f t="shared" si="1078"/>
        <v>1.2528999999999999</v>
      </c>
      <c r="AC1378" s="36">
        <v>1366</v>
      </c>
      <c r="AD1378" s="47" t="e">
        <f>VLOOKUP(B1378,#REF!,3,FALSE)</f>
        <v>#REF!</v>
      </c>
      <c r="AE1378" s="2" t="e">
        <f t="shared" si="1077"/>
        <v>#REF!</v>
      </c>
    </row>
    <row r="1379" spans="1:31" x14ac:dyDescent="0.2">
      <c r="A1379" s="25">
        <v>96</v>
      </c>
      <c r="B1379" s="38" t="s">
        <v>2370</v>
      </c>
      <c r="C1379" s="72" t="s">
        <v>2371</v>
      </c>
      <c r="D1379" s="28">
        <v>37</v>
      </c>
      <c r="E1379" s="69">
        <v>33420</v>
      </c>
      <c r="F1379" s="41">
        <v>683339</v>
      </c>
      <c r="G1379" s="70">
        <v>3.04095</v>
      </c>
      <c r="H1379" s="41">
        <v>1749843</v>
      </c>
      <c r="I1379" s="70">
        <v>1.4001300000000001</v>
      </c>
      <c r="J1379" s="41">
        <f t="shared" si="1068"/>
        <v>4528</v>
      </c>
      <c r="K1379" s="41">
        <v>857204</v>
      </c>
      <c r="L1379" s="70">
        <v>3.3399299999999998</v>
      </c>
      <c r="M1379" s="41">
        <v>1856280</v>
      </c>
      <c r="N1379" s="70">
        <v>1.5401800000000001</v>
      </c>
      <c r="O1379" s="41">
        <f t="shared" si="1069"/>
        <v>5722</v>
      </c>
      <c r="P1379" s="41">
        <v>901438</v>
      </c>
      <c r="Q1379" s="70">
        <v>3.3391099999999998</v>
      </c>
      <c r="R1379" s="41">
        <v>1929872</v>
      </c>
      <c r="S1379" s="70">
        <v>1.54</v>
      </c>
      <c r="T1379" s="41">
        <f t="shared" si="1070"/>
        <v>5982</v>
      </c>
      <c r="U1379" s="42">
        <f t="shared" si="1071"/>
        <v>16232</v>
      </c>
      <c r="V1379" s="43" t="s">
        <v>37</v>
      </c>
      <c r="W1379" s="44">
        <f t="shared" si="1072"/>
        <v>16232</v>
      </c>
      <c r="X1379" s="45">
        <f t="shared" si="1073"/>
        <v>1.1190235099724905E-3</v>
      </c>
      <c r="Y1379" s="44">
        <f t="shared" si="1074"/>
        <v>37</v>
      </c>
      <c r="Z1379" s="45">
        <f t="shared" si="1075"/>
        <v>1.8435475834578973E-3</v>
      </c>
      <c r="AA1379" s="46">
        <f t="shared" si="1076"/>
        <v>1.6624165650865456E-3</v>
      </c>
      <c r="AB1379" s="183">
        <f t="shared" si="1078"/>
        <v>0.16619999999999999</v>
      </c>
      <c r="AC1379" s="36">
        <v>1367</v>
      </c>
      <c r="AD1379" s="47" t="e">
        <f>VLOOKUP(B1379,#REF!,3,FALSE)</f>
        <v>#REF!</v>
      </c>
      <c r="AE1379" s="2" t="e">
        <f t="shared" si="1077"/>
        <v>#REF!</v>
      </c>
    </row>
    <row r="1380" spans="1:31" x14ac:dyDescent="0.2">
      <c r="A1380" s="25">
        <v>96</v>
      </c>
      <c r="B1380" s="38" t="s">
        <v>2372</v>
      </c>
      <c r="C1380" s="72" t="s">
        <v>2373</v>
      </c>
      <c r="D1380" s="28">
        <v>275</v>
      </c>
      <c r="E1380" s="69">
        <v>33420</v>
      </c>
      <c r="F1380" s="41">
        <v>3195967</v>
      </c>
      <c r="G1380" s="70">
        <v>4.0307000000000004</v>
      </c>
      <c r="H1380" s="41">
        <v>187781</v>
      </c>
      <c r="I1380" s="70">
        <v>1.06507</v>
      </c>
      <c r="J1380" s="41">
        <f t="shared" si="1068"/>
        <v>13082</v>
      </c>
      <c r="K1380" s="41">
        <v>3372595</v>
      </c>
      <c r="L1380" s="70">
        <v>2.9022100000000002</v>
      </c>
      <c r="M1380" s="41">
        <v>202839</v>
      </c>
      <c r="N1380" s="70">
        <v>0.98599999999999999</v>
      </c>
      <c r="O1380" s="41">
        <f t="shared" si="1069"/>
        <v>9988</v>
      </c>
      <c r="P1380" s="41">
        <v>3423284</v>
      </c>
      <c r="Q1380" s="70">
        <v>2.9600200000000001</v>
      </c>
      <c r="R1380" s="41">
        <v>211058</v>
      </c>
      <c r="S1380" s="70">
        <v>3.0037500000000001</v>
      </c>
      <c r="T1380" s="41">
        <f t="shared" si="1070"/>
        <v>10767</v>
      </c>
      <c r="U1380" s="42">
        <f t="shared" si="1071"/>
        <v>33837</v>
      </c>
      <c r="V1380" s="43" t="s">
        <v>37</v>
      </c>
      <c r="W1380" s="44">
        <f t="shared" si="1072"/>
        <v>33837</v>
      </c>
      <c r="X1380" s="45">
        <f t="shared" si="1073"/>
        <v>2.3327007458686026E-3</v>
      </c>
      <c r="Y1380" s="44">
        <f t="shared" si="1074"/>
        <v>275</v>
      </c>
      <c r="Z1380" s="45">
        <f t="shared" si="1075"/>
        <v>1.3702042850024913E-2</v>
      </c>
      <c r="AA1380" s="46">
        <f t="shared" si="1076"/>
        <v>1.0859707323985836E-2</v>
      </c>
      <c r="AB1380" s="183">
        <f t="shared" si="1078"/>
        <v>1.0860000000000001</v>
      </c>
      <c r="AC1380" s="36">
        <v>1368</v>
      </c>
      <c r="AD1380" s="47" t="e">
        <f>VLOOKUP(B1380,#REF!,3,FALSE)</f>
        <v>#REF!</v>
      </c>
      <c r="AE1380" s="2" t="e">
        <f t="shared" si="1077"/>
        <v>#REF!</v>
      </c>
    </row>
    <row r="1381" spans="1:31" x14ac:dyDescent="0.2">
      <c r="A1381" s="25">
        <v>96</v>
      </c>
      <c r="B1381" s="38" t="s">
        <v>2374</v>
      </c>
      <c r="C1381" s="72" t="s">
        <v>2375</v>
      </c>
      <c r="D1381" s="28">
        <v>385</v>
      </c>
      <c r="E1381" s="69">
        <v>33420</v>
      </c>
      <c r="F1381" s="41">
        <v>3705560</v>
      </c>
      <c r="G1381" s="70">
        <v>7.5276100000000001</v>
      </c>
      <c r="H1381" s="41">
        <v>11768</v>
      </c>
      <c r="I1381" s="70">
        <v>0</v>
      </c>
      <c r="J1381" s="41">
        <f t="shared" si="1068"/>
        <v>27894</v>
      </c>
      <c r="K1381" s="41">
        <v>3970579</v>
      </c>
      <c r="L1381" s="70">
        <v>7.5286200000000001</v>
      </c>
      <c r="M1381" s="41">
        <v>12053</v>
      </c>
      <c r="N1381" s="70">
        <v>0</v>
      </c>
      <c r="O1381" s="41">
        <f t="shared" si="1069"/>
        <v>29893</v>
      </c>
      <c r="P1381" s="41">
        <v>4186215</v>
      </c>
      <c r="Q1381" s="70">
        <v>7.5289999999999999</v>
      </c>
      <c r="R1381" s="41">
        <v>12541</v>
      </c>
      <c r="S1381" s="70">
        <v>0</v>
      </c>
      <c r="T1381" s="41">
        <f t="shared" si="1070"/>
        <v>31518</v>
      </c>
      <c r="U1381" s="42">
        <f t="shared" si="1071"/>
        <v>89305</v>
      </c>
      <c r="V1381" s="43" t="s">
        <v>37</v>
      </c>
      <c r="W1381" s="44">
        <f t="shared" si="1072"/>
        <v>89305</v>
      </c>
      <c r="X1381" s="45">
        <f t="shared" si="1073"/>
        <v>6.1566285459643457E-3</v>
      </c>
      <c r="Y1381" s="44">
        <f t="shared" si="1074"/>
        <v>385</v>
      </c>
      <c r="Z1381" s="45">
        <f t="shared" si="1075"/>
        <v>1.9182859990034877E-2</v>
      </c>
      <c r="AA1381" s="46">
        <f t="shared" si="1076"/>
        <v>1.5926302129017245E-2</v>
      </c>
      <c r="AB1381" s="183">
        <f t="shared" si="1078"/>
        <v>1.5926</v>
      </c>
      <c r="AC1381" s="36">
        <v>1369</v>
      </c>
      <c r="AD1381" s="47" t="e">
        <f>VLOOKUP(B1381,#REF!,3,FALSE)</f>
        <v>#REF!</v>
      </c>
      <c r="AE1381" s="2" t="e">
        <f t="shared" si="1077"/>
        <v>#REF!</v>
      </c>
    </row>
    <row r="1382" spans="1:31" x14ac:dyDescent="0.2">
      <c r="A1382" s="25">
        <v>96</v>
      </c>
      <c r="B1382" s="38" t="s">
        <v>2376</v>
      </c>
      <c r="C1382" s="39" t="s">
        <v>51</v>
      </c>
      <c r="D1382" s="28">
        <v>9402</v>
      </c>
      <c r="E1382" s="69">
        <v>33420</v>
      </c>
      <c r="F1382" s="30"/>
      <c r="G1382" s="70"/>
      <c r="H1382" s="41"/>
      <c r="I1382" s="70"/>
      <c r="J1382" s="41">
        <v>2943354</v>
      </c>
      <c r="K1382" s="41"/>
      <c r="L1382" s="70"/>
      <c r="M1382" s="41"/>
      <c r="N1382" s="70"/>
      <c r="O1382" s="41">
        <v>3635416</v>
      </c>
      <c r="P1382" s="41"/>
      <c r="Q1382" s="70"/>
      <c r="R1382" s="41"/>
      <c r="S1382" s="70"/>
      <c r="T1382" s="41">
        <v>3569590</v>
      </c>
      <c r="U1382" s="42">
        <f t="shared" si="1071"/>
        <v>10148360</v>
      </c>
      <c r="V1382" s="43" t="s">
        <v>37</v>
      </c>
      <c r="W1382" s="44">
        <f t="shared" si="1072"/>
        <v>10148360</v>
      </c>
      <c r="X1382" s="45">
        <f t="shared" si="1073"/>
        <v>0.69962132994482651</v>
      </c>
      <c r="Y1382" s="44">
        <f t="shared" si="1074"/>
        <v>9402</v>
      </c>
      <c r="Z1382" s="45">
        <f t="shared" si="1075"/>
        <v>0.46846038863976086</v>
      </c>
      <c r="AA1382" s="46">
        <f t="shared" si="1076"/>
        <v>0.52625062396602729</v>
      </c>
      <c r="AB1382" s="183">
        <f t="shared" si="1078"/>
        <v>52.625100000000003</v>
      </c>
      <c r="AC1382" s="36">
        <v>1370</v>
      </c>
      <c r="AD1382" s="47" t="e">
        <f>VLOOKUP(B1382,#REF!,3,FALSE)</f>
        <v>#REF!</v>
      </c>
      <c r="AE1382" s="2" t="e">
        <f t="shared" si="1077"/>
        <v>#REF!</v>
      </c>
    </row>
    <row r="1383" spans="1:31" x14ac:dyDescent="0.2">
      <c r="A1383" s="25">
        <v>96</v>
      </c>
      <c r="B1383" s="51" t="s">
        <v>2377</v>
      </c>
      <c r="C1383" s="52" t="s">
        <v>2378</v>
      </c>
      <c r="D1383" s="71">
        <f>SUBTOTAL(9,D1374:D1382)</f>
        <v>20070</v>
      </c>
      <c r="E1383" s="69"/>
      <c r="F1383" s="55"/>
      <c r="G1383" s="56"/>
      <c r="H1383" s="55"/>
      <c r="I1383" s="56"/>
      <c r="J1383" s="57">
        <f>SUBTOTAL(9,J1374:J1382)</f>
        <v>4301606</v>
      </c>
      <c r="K1383" s="58"/>
      <c r="L1383" s="59"/>
      <c r="M1383" s="58"/>
      <c r="N1383" s="59"/>
      <c r="O1383" s="57">
        <f>SUBTOTAL(9,O1374:O1382)</f>
        <v>5060548</v>
      </c>
      <c r="P1383" s="57"/>
      <c r="Q1383" s="60"/>
      <c r="R1383" s="57"/>
      <c r="S1383" s="60"/>
      <c r="T1383" s="57">
        <f>SUBTOTAL(9,T1374:T1382)</f>
        <v>5143350</v>
      </c>
      <c r="U1383" s="57">
        <f>SUBTOTAL(9,U1374:U1382)</f>
        <v>14505504</v>
      </c>
      <c r="V1383" s="43"/>
      <c r="W1383" s="61">
        <f t="shared" ref="W1383:AB1383" si="1079">SUBTOTAL(9,W1374:W1382)</f>
        <v>14505504</v>
      </c>
      <c r="X1383" s="62">
        <f t="shared" si="1079"/>
        <v>1</v>
      </c>
      <c r="Y1383" s="61">
        <f t="shared" si="1079"/>
        <v>20070</v>
      </c>
      <c r="Z1383" s="62">
        <f t="shared" si="1079"/>
        <v>1</v>
      </c>
      <c r="AA1383" s="63">
        <f t="shared" si="1079"/>
        <v>1</v>
      </c>
      <c r="AB1383" s="64">
        <f t="shared" si="1079"/>
        <v>100.0001</v>
      </c>
      <c r="AC1383" s="36">
        <v>1371</v>
      </c>
      <c r="AD1383" s="47" t="e">
        <f>VLOOKUP(B1383,#REF!,3,FALSE)</f>
        <v>#REF!</v>
      </c>
      <c r="AE1383" s="2" t="e">
        <f t="shared" si="1077"/>
        <v>#REF!</v>
      </c>
    </row>
    <row r="1384" spans="1:31" ht="13.5" thickBot="1" x14ac:dyDescent="0.25">
      <c r="A1384" s="25">
        <v>96</v>
      </c>
      <c r="B1384" s="51"/>
      <c r="C1384" s="52"/>
      <c r="D1384" s="53" t="s">
        <v>54</v>
      </c>
      <c r="E1384" s="54">
        <f>COUNTIF(E1374:E1382,"&gt;0.0")</f>
        <v>9</v>
      </c>
      <c r="F1384" s="55"/>
      <c r="G1384" s="56"/>
      <c r="H1384" s="55"/>
      <c r="I1384" s="56"/>
      <c r="J1384" s="57"/>
      <c r="K1384" s="58"/>
      <c r="L1384" s="59"/>
      <c r="M1384" s="58"/>
      <c r="N1384" s="59"/>
      <c r="O1384" s="57"/>
      <c r="P1384" s="57"/>
      <c r="Q1384" s="60"/>
      <c r="R1384" s="57"/>
      <c r="S1384" s="60"/>
      <c r="T1384" s="57"/>
      <c r="U1384" s="42"/>
      <c r="V1384" s="43"/>
      <c r="W1384" s="44"/>
      <c r="X1384" s="45"/>
      <c r="Y1384" s="44"/>
      <c r="Z1384" s="45"/>
      <c r="AA1384" s="46"/>
      <c r="AB1384" s="183"/>
      <c r="AC1384" s="36">
        <v>1372</v>
      </c>
      <c r="AD1384" s="47"/>
    </row>
    <row r="1385" spans="1:31" ht="15.75" thickBot="1" x14ac:dyDescent="0.3">
      <c r="A1385" s="25">
        <v>97</v>
      </c>
      <c r="B1385" s="78" t="s">
        <v>2379</v>
      </c>
      <c r="C1385" s="79"/>
      <c r="D1385" s="28"/>
      <c r="E1385" s="69"/>
      <c r="F1385" s="41"/>
      <c r="G1385" s="70"/>
      <c r="H1385" s="41"/>
      <c r="I1385" s="70"/>
      <c r="J1385" s="41"/>
      <c r="K1385" s="41"/>
      <c r="L1385" s="70"/>
      <c r="M1385" s="41"/>
      <c r="N1385" s="70"/>
      <c r="O1385" s="41"/>
      <c r="P1385" s="41"/>
      <c r="Q1385" s="70"/>
      <c r="R1385" s="41"/>
      <c r="S1385" s="70"/>
      <c r="T1385" s="41"/>
      <c r="U1385" s="42"/>
      <c r="V1385" s="43"/>
      <c r="W1385" s="33"/>
      <c r="X1385" s="34"/>
      <c r="Y1385" s="33"/>
      <c r="Z1385" s="34"/>
      <c r="AA1385" s="35"/>
      <c r="AB1385" s="184">
        <v>100</v>
      </c>
      <c r="AC1385" s="36">
        <v>1373</v>
      </c>
      <c r="AD1385" s="47"/>
    </row>
    <row r="1386" spans="1:31" x14ac:dyDescent="0.2">
      <c r="A1386" s="25">
        <v>97</v>
      </c>
      <c r="B1386" s="38" t="s">
        <v>2380</v>
      </c>
      <c r="C1386" s="73" t="s">
        <v>1831</v>
      </c>
      <c r="D1386" s="28">
        <v>85791</v>
      </c>
      <c r="E1386" s="69">
        <v>31778</v>
      </c>
      <c r="F1386" s="41">
        <v>1090665841</v>
      </c>
      <c r="G1386" s="70">
        <v>17.31822</v>
      </c>
      <c r="H1386" s="41">
        <v>5440559</v>
      </c>
      <c r="I1386" s="70">
        <v>3.0037400000000001</v>
      </c>
      <c r="J1386" s="41">
        <f t="shared" ref="J1386:J1400" si="1080">ROUND((+F1386*G1386+H1386*I1386)/1000,0)</f>
        <v>18904733</v>
      </c>
      <c r="K1386" s="41">
        <v>1131582951</v>
      </c>
      <c r="L1386" s="70">
        <v>17.31531</v>
      </c>
      <c r="M1386" s="41">
        <v>5598280</v>
      </c>
      <c r="N1386" s="70">
        <v>3.0037500000000001</v>
      </c>
      <c r="O1386" s="41">
        <f t="shared" ref="O1386:O1400" si="1081">ROUND((+K1386*L1386+M1386*N1386)/1000,0)</f>
        <v>19610525</v>
      </c>
      <c r="P1386" s="41">
        <v>1188015195</v>
      </c>
      <c r="Q1386" s="70">
        <v>17.318429999999999</v>
      </c>
      <c r="R1386" s="41">
        <v>5745821</v>
      </c>
      <c r="S1386" s="70">
        <v>3.0037500000000001</v>
      </c>
      <c r="T1386" s="41">
        <f t="shared" ref="T1386:T1400" si="1082">ROUND((+P1386*Q1386+R1386*S1386)/1000,0)</f>
        <v>20591817</v>
      </c>
      <c r="U1386" s="42">
        <f t="shared" ref="U1386:U1401" si="1083">ROUND(+T1386+O1386+J1386,0)</f>
        <v>59107075</v>
      </c>
      <c r="V1386" s="43" t="s">
        <v>37</v>
      </c>
      <c r="W1386" s="44">
        <f t="shared" ref="W1386:W1401" si="1084">IF(V1386="yes",U1386,"")</f>
        <v>59107075</v>
      </c>
      <c r="X1386" s="45">
        <f t="shared" ref="X1386:X1401" si="1085">IF(V1386="yes",W1386/W$1402,0)</f>
        <v>0.61243417496273178</v>
      </c>
      <c r="Y1386" s="44">
        <f t="shared" ref="Y1386:Y1401" si="1086">IF(V1386="yes",D1386,"")</f>
        <v>85791</v>
      </c>
      <c r="Z1386" s="45">
        <f t="shared" ref="Z1386:Z1401" si="1087">IF(V1386="yes",Y1386/Y$1402,0)</f>
        <v>0.80979979422508752</v>
      </c>
      <c r="AA1386" s="46">
        <f t="shared" ref="AA1386:AA1401" si="1088">(X1386*0.25+Z1386*0.75)</f>
        <v>0.76045838940949861</v>
      </c>
      <c r="AB1386" s="183">
        <f t="shared" ref="AB1386:AB1401" si="1089">ROUND(+AA1386*$AB$1385,2)</f>
        <v>76.05</v>
      </c>
      <c r="AC1386" s="36">
        <v>1374</v>
      </c>
      <c r="AD1386" s="47" t="e">
        <f>VLOOKUP(B1386,#REF!,3,FALSE)</f>
        <v>#REF!</v>
      </c>
      <c r="AE1386" s="2" t="e">
        <f t="shared" ref="AE1386:AE1402" si="1090">EXACT(D1386,AD1386)</f>
        <v>#REF!</v>
      </c>
    </row>
    <row r="1387" spans="1:31" x14ac:dyDescent="0.2">
      <c r="A1387" s="25">
        <v>97</v>
      </c>
      <c r="B1387" s="38" t="s">
        <v>2381</v>
      </c>
      <c r="C1387" s="72" t="s">
        <v>2382</v>
      </c>
      <c r="D1387" s="28">
        <v>1687</v>
      </c>
      <c r="E1387" s="69">
        <v>31778</v>
      </c>
      <c r="F1387" s="41">
        <v>14043194</v>
      </c>
      <c r="G1387" s="70">
        <v>6.2984200000000001</v>
      </c>
      <c r="H1387" s="41">
        <v>85196</v>
      </c>
      <c r="I1387" s="70">
        <v>0</v>
      </c>
      <c r="J1387" s="41">
        <f t="shared" si="1080"/>
        <v>88450</v>
      </c>
      <c r="K1387" s="41">
        <v>14638641</v>
      </c>
      <c r="L1387" s="70">
        <v>6.4678100000000001</v>
      </c>
      <c r="M1387" s="41">
        <v>91756</v>
      </c>
      <c r="N1387" s="70">
        <v>0</v>
      </c>
      <c r="O1387" s="41">
        <f t="shared" si="1081"/>
        <v>94680</v>
      </c>
      <c r="P1387" s="41">
        <v>15436246</v>
      </c>
      <c r="Q1387" s="70">
        <v>6.1943799999999998</v>
      </c>
      <c r="R1387" s="41">
        <v>95473</v>
      </c>
      <c r="S1387" s="70">
        <v>0</v>
      </c>
      <c r="T1387" s="41">
        <f t="shared" si="1082"/>
        <v>95618</v>
      </c>
      <c r="U1387" s="42">
        <f t="shared" si="1083"/>
        <v>278748</v>
      </c>
      <c r="V1387" s="43" t="s">
        <v>37</v>
      </c>
      <c r="W1387" s="44">
        <f t="shared" si="1084"/>
        <v>278748</v>
      </c>
      <c r="X1387" s="45">
        <f t="shared" si="1085"/>
        <v>2.8882295630854944E-3</v>
      </c>
      <c r="Y1387" s="44">
        <f t="shared" si="1086"/>
        <v>1687</v>
      </c>
      <c r="Z1387" s="45">
        <f t="shared" si="1087"/>
        <v>1.5923957674554706E-2</v>
      </c>
      <c r="AA1387" s="46">
        <f t="shared" si="1088"/>
        <v>1.2665025646687403E-2</v>
      </c>
      <c r="AB1387" s="183">
        <f>ROUND(+AA1387*$AB$1385,2)</f>
        <v>1.27</v>
      </c>
      <c r="AC1387" s="36">
        <v>1375</v>
      </c>
      <c r="AD1387" s="47" t="e">
        <f>VLOOKUP(B1387,#REF!,3,FALSE)</f>
        <v>#REF!</v>
      </c>
      <c r="AE1387" s="2" t="e">
        <f t="shared" si="1090"/>
        <v>#REF!</v>
      </c>
    </row>
    <row r="1388" spans="1:31" x14ac:dyDescent="0.2">
      <c r="A1388" s="25">
        <v>97</v>
      </c>
      <c r="B1388" s="38" t="s">
        <v>2383</v>
      </c>
      <c r="C1388" s="72" t="s">
        <v>2384</v>
      </c>
      <c r="D1388" s="28">
        <v>545</v>
      </c>
      <c r="E1388" s="69">
        <v>32417</v>
      </c>
      <c r="F1388" s="41">
        <v>6942180</v>
      </c>
      <c r="G1388" s="70">
        <v>10.151612</v>
      </c>
      <c r="H1388" s="41">
        <v>162280</v>
      </c>
      <c r="I1388" s="70">
        <v>3.0009899999999998</v>
      </c>
      <c r="J1388" s="41">
        <f t="shared" si="1080"/>
        <v>70961</v>
      </c>
      <c r="K1388" s="41">
        <v>7210628</v>
      </c>
      <c r="L1388" s="70">
        <v>8.7434899999999995</v>
      </c>
      <c r="M1388" s="41">
        <v>161470</v>
      </c>
      <c r="N1388" s="70">
        <v>3.0036499999999999</v>
      </c>
      <c r="O1388" s="41">
        <f t="shared" si="1081"/>
        <v>63531</v>
      </c>
      <c r="P1388" s="41">
        <v>7580531</v>
      </c>
      <c r="Q1388" s="70">
        <v>7</v>
      </c>
      <c r="R1388" s="41">
        <v>168709</v>
      </c>
      <c r="S1388" s="70">
        <v>3.0037500000000001</v>
      </c>
      <c r="T1388" s="41">
        <f t="shared" si="1082"/>
        <v>53570</v>
      </c>
      <c r="U1388" s="42">
        <f t="shared" si="1083"/>
        <v>188062</v>
      </c>
      <c r="V1388" s="43" t="s">
        <v>37</v>
      </c>
      <c r="W1388" s="44">
        <f t="shared" si="1084"/>
        <v>188062</v>
      </c>
      <c r="X1388" s="45">
        <f t="shared" si="1085"/>
        <v>1.9485923776779897E-3</v>
      </c>
      <c r="Y1388" s="44">
        <f t="shared" si="1086"/>
        <v>545</v>
      </c>
      <c r="Z1388" s="45">
        <f t="shared" si="1087"/>
        <v>5.1443728112817513E-3</v>
      </c>
      <c r="AA1388" s="46">
        <f t="shared" si="1088"/>
        <v>4.3454277028808106E-3</v>
      </c>
      <c r="AB1388" s="183">
        <f t="shared" si="1089"/>
        <v>0.43</v>
      </c>
      <c r="AC1388" s="36">
        <v>1376</v>
      </c>
      <c r="AD1388" s="47" t="e">
        <f>VLOOKUP(B1388,#REF!,3,FALSE)</f>
        <v>#REF!</v>
      </c>
      <c r="AE1388" s="2" t="e">
        <f t="shared" si="1090"/>
        <v>#REF!</v>
      </c>
    </row>
    <row r="1389" spans="1:31" x14ac:dyDescent="0.2">
      <c r="A1389" s="25">
        <v>97</v>
      </c>
      <c r="B1389" s="38" t="s">
        <v>2385</v>
      </c>
      <c r="C1389" s="72" t="s">
        <v>2386</v>
      </c>
      <c r="D1389" s="28">
        <v>766</v>
      </c>
      <c r="E1389" s="69">
        <v>32417</v>
      </c>
      <c r="F1389" s="41">
        <v>8056159</v>
      </c>
      <c r="G1389" s="70">
        <v>8.0210699999999999</v>
      </c>
      <c r="H1389" s="41">
        <v>52633</v>
      </c>
      <c r="I1389" s="70">
        <v>0</v>
      </c>
      <c r="J1389" s="41">
        <f t="shared" si="1080"/>
        <v>64619</v>
      </c>
      <c r="K1389" s="41">
        <v>8334884</v>
      </c>
      <c r="L1389" s="70">
        <v>8.1</v>
      </c>
      <c r="M1389" s="41">
        <v>51059</v>
      </c>
      <c r="N1389" s="70">
        <v>0</v>
      </c>
      <c r="O1389" s="41">
        <f t="shared" si="1081"/>
        <v>67513</v>
      </c>
      <c r="P1389" s="41">
        <v>10110084</v>
      </c>
      <c r="Q1389" s="70">
        <v>6.5893600000000001</v>
      </c>
      <c r="R1389" s="41">
        <v>53127</v>
      </c>
      <c r="S1389" s="70">
        <v>0</v>
      </c>
      <c r="T1389" s="41">
        <f t="shared" si="1082"/>
        <v>66619</v>
      </c>
      <c r="U1389" s="42">
        <f t="shared" si="1083"/>
        <v>198751</v>
      </c>
      <c r="V1389" s="43" t="s">
        <v>37</v>
      </c>
      <c r="W1389" s="44">
        <f t="shared" si="1084"/>
        <v>198751</v>
      </c>
      <c r="X1389" s="45">
        <f t="shared" si="1085"/>
        <v>2.059345767118706E-3</v>
      </c>
      <c r="Y1389" s="44">
        <f t="shared" si="1086"/>
        <v>766</v>
      </c>
      <c r="Z1389" s="45">
        <f t="shared" si="1087"/>
        <v>7.2304395842969198E-3</v>
      </c>
      <c r="AA1389" s="46">
        <f t="shared" si="1088"/>
        <v>5.9376661300023659E-3</v>
      </c>
      <c r="AB1389" s="183">
        <f t="shared" si="1089"/>
        <v>0.59</v>
      </c>
      <c r="AC1389" s="36">
        <v>1377</v>
      </c>
      <c r="AD1389" s="47" t="e">
        <f>VLOOKUP(B1389,#REF!,3,FALSE)</f>
        <v>#REF!</v>
      </c>
      <c r="AE1389" s="2" t="e">
        <f t="shared" si="1090"/>
        <v>#REF!</v>
      </c>
    </row>
    <row r="1390" spans="1:31" x14ac:dyDescent="0.2">
      <c r="A1390" s="25">
        <v>97</v>
      </c>
      <c r="B1390" s="38" t="s">
        <v>2387</v>
      </c>
      <c r="C1390" s="72" t="s">
        <v>2388</v>
      </c>
      <c r="D1390" s="28">
        <v>320</v>
      </c>
      <c r="E1390" s="69">
        <v>32417</v>
      </c>
      <c r="F1390" s="41">
        <v>5114336</v>
      </c>
      <c r="G1390" s="70">
        <v>8.7421100000000003</v>
      </c>
      <c r="H1390" s="41">
        <v>123082</v>
      </c>
      <c r="I1390" s="70">
        <v>2.9980000000000002</v>
      </c>
      <c r="J1390" s="41">
        <f t="shared" si="1080"/>
        <v>45079</v>
      </c>
      <c r="K1390" s="41">
        <v>5355840</v>
      </c>
      <c r="L1390" s="70">
        <v>8.7640799999999999</v>
      </c>
      <c r="M1390" s="41">
        <v>121510</v>
      </c>
      <c r="N1390" s="70">
        <v>2.4689299999999998</v>
      </c>
      <c r="O1390" s="41">
        <f t="shared" si="1081"/>
        <v>47239</v>
      </c>
      <c r="P1390" s="41">
        <v>5586119</v>
      </c>
      <c r="Q1390" s="70">
        <v>8.3071199999999994</v>
      </c>
      <c r="R1390" s="41">
        <v>126429</v>
      </c>
      <c r="S1390" s="70">
        <v>0</v>
      </c>
      <c r="T1390" s="41">
        <f t="shared" si="1082"/>
        <v>46405</v>
      </c>
      <c r="U1390" s="42">
        <f t="shared" si="1083"/>
        <v>138723</v>
      </c>
      <c r="V1390" s="43" t="s">
        <v>37</v>
      </c>
      <c r="W1390" s="44">
        <f t="shared" si="1084"/>
        <v>138723</v>
      </c>
      <c r="X1390" s="45">
        <f t="shared" si="1085"/>
        <v>1.4373694867045111E-3</v>
      </c>
      <c r="Y1390" s="44">
        <f t="shared" si="1086"/>
        <v>320</v>
      </c>
      <c r="Z1390" s="45">
        <f t="shared" si="1087"/>
        <v>3.0205491735966245E-3</v>
      </c>
      <c r="AA1390" s="46">
        <f t="shared" si="1088"/>
        <v>2.6247542518735962E-3</v>
      </c>
      <c r="AB1390" s="183">
        <f t="shared" si="1089"/>
        <v>0.26</v>
      </c>
      <c r="AC1390" s="36">
        <v>1378</v>
      </c>
      <c r="AD1390" s="47" t="e">
        <f>VLOOKUP(B1390,#REF!,3,FALSE)</f>
        <v>#REF!</v>
      </c>
      <c r="AE1390" s="2" t="e">
        <f t="shared" si="1090"/>
        <v>#REF!</v>
      </c>
    </row>
    <row r="1391" spans="1:31" x14ac:dyDescent="0.2">
      <c r="A1391" s="25">
        <v>97</v>
      </c>
      <c r="B1391" s="38" t="s">
        <v>2389</v>
      </c>
      <c r="C1391" s="79" t="s">
        <v>2390</v>
      </c>
      <c r="D1391" s="28">
        <v>5015</v>
      </c>
      <c r="E1391" s="69">
        <v>31778</v>
      </c>
      <c r="F1391" s="41">
        <v>22111480</v>
      </c>
      <c r="G1391" s="70">
        <v>8.7850300000000008</v>
      </c>
      <c r="H1391" s="41">
        <v>323948</v>
      </c>
      <c r="I1391" s="70">
        <v>3.0035699999999999</v>
      </c>
      <c r="J1391" s="41">
        <f t="shared" si="1080"/>
        <v>195223</v>
      </c>
      <c r="K1391" s="41">
        <v>22765488</v>
      </c>
      <c r="L1391" s="70">
        <v>8.6652699999999996</v>
      </c>
      <c r="M1391" s="41">
        <v>317471</v>
      </c>
      <c r="N1391" s="70">
        <v>3.0037500000000001</v>
      </c>
      <c r="O1391" s="41">
        <f t="shared" si="1081"/>
        <v>198223</v>
      </c>
      <c r="P1391" s="41">
        <v>24077038</v>
      </c>
      <c r="Q1391" s="70">
        <v>9.8037299999999998</v>
      </c>
      <c r="R1391" s="41">
        <v>329151</v>
      </c>
      <c r="S1391" s="70">
        <v>3.0037500000000001</v>
      </c>
      <c r="T1391" s="41">
        <f t="shared" si="1082"/>
        <v>237033</v>
      </c>
      <c r="U1391" s="42">
        <f t="shared" si="1083"/>
        <v>630479</v>
      </c>
      <c r="V1391" s="43" t="s">
        <v>37</v>
      </c>
      <c r="W1391" s="44">
        <f t="shared" si="1084"/>
        <v>630479</v>
      </c>
      <c r="X1391" s="45">
        <f t="shared" si="1085"/>
        <v>6.5326678100096841E-3</v>
      </c>
      <c r="Y1391" s="44">
        <f t="shared" si="1086"/>
        <v>5015</v>
      </c>
      <c r="Z1391" s="45">
        <f t="shared" si="1087"/>
        <v>4.73376690799596E-2</v>
      </c>
      <c r="AA1391" s="46">
        <f t="shared" si="1088"/>
        <v>3.7136418762472125E-2</v>
      </c>
      <c r="AB1391" s="183">
        <f t="shared" si="1089"/>
        <v>3.71</v>
      </c>
      <c r="AC1391" s="36">
        <v>1379</v>
      </c>
      <c r="AD1391" s="47" t="e">
        <f>VLOOKUP(B1391,#REF!,3,FALSE)</f>
        <v>#REF!</v>
      </c>
      <c r="AE1391" s="2" t="e">
        <f t="shared" si="1090"/>
        <v>#REF!</v>
      </c>
    </row>
    <row r="1392" spans="1:31" x14ac:dyDescent="0.2">
      <c r="A1392" s="25">
        <v>97</v>
      </c>
      <c r="B1392" s="38" t="s">
        <v>2391</v>
      </c>
      <c r="C1392" s="72" t="s">
        <v>2392</v>
      </c>
      <c r="D1392" s="49">
        <v>1042</v>
      </c>
      <c r="E1392" s="69">
        <v>31778</v>
      </c>
      <c r="F1392" s="41">
        <v>11116939</v>
      </c>
      <c r="G1392" s="70">
        <v>7.7470999999999997</v>
      </c>
      <c r="H1392" s="41">
        <v>0</v>
      </c>
      <c r="I1392" s="70">
        <v>0</v>
      </c>
      <c r="J1392" s="41">
        <f t="shared" si="1080"/>
        <v>86124</v>
      </c>
      <c r="K1392" s="41">
        <v>11714475</v>
      </c>
      <c r="L1392" s="70">
        <v>7.7472599999999998</v>
      </c>
      <c r="M1392" s="41">
        <v>0</v>
      </c>
      <c r="N1392" s="70">
        <v>0</v>
      </c>
      <c r="O1392" s="41">
        <f t="shared" si="1081"/>
        <v>90755</v>
      </c>
      <c r="P1392" s="41">
        <v>12377729</v>
      </c>
      <c r="Q1392" s="70">
        <v>7.7473799999999997</v>
      </c>
      <c r="R1392" s="41">
        <v>0</v>
      </c>
      <c r="S1392" s="70">
        <v>0</v>
      </c>
      <c r="T1392" s="41">
        <f t="shared" si="1082"/>
        <v>95895</v>
      </c>
      <c r="U1392" s="42">
        <f t="shared" si="1083"/>
        <v>272774</v>
      </c>
      <c r="V1392" s="43" t="s">
        <v>37</v>
      </c>
      <c r="W1392" s="44">
        <f t="shared" si="1084"/>
        <v>272774</v>
      </c>
      <c r="X1392" s="45">
        <f t="shared" si="1085"/>
        <v>2.8263303444009736E-3</v>
      </c>
      <c r="Y1392" s="44">
        <f t="shared" si="1086"/>
        <v>1042</v>
      </c>
      <c r="Z1392" s="45">
        <f t="shared" si="1087"/>
        <v>9.8356632465240092E-3</v>
      </c>
      <c r="AA1392" s="46">
        <f t="shared" si="1088"/>
        <v>8.0833300209932502E-3</v>
      </c>
      <c r="AB1392" s="183">
        <f t="shared" si="1089"/>
        <v>0.81</v>
      </c>
      <c r="AC1392" s="36">
        <v>1380</v>
      </c>
      <c r="AD1392" s="47" t="e">
        <f>VLOOKUP(B1392,#REF!,3,FALSE)</f>
        <v>#REF!</v>
      </c>
      <c r="AE1392" s="2" t="e">
        <f t="shared" si="1090"/>
        <v>#REF!</v>
      </c>
    </row>
    <row r="1393" spans="1:31" x14ac:dyDescent="0.2">
      <c r="A1393" s="25">
        <v>97</v>
      </c>
      <c r="B1393" s="38" t="s">
        <v>2393</v>
      </c>
      <c r="C1393" s="72" t="s">
        <v>2394</v>
      </c>
      <c r="D1393" s="28">
        <v>230</v>
      </c>
      <c r="E1393" s="69">
        <v>31778</v>
      </c>
      <c r="F1393" s="41">
        <v>2362728</v>
      </c>
      <c r="G1393" s="70">
        <v>7.6001099999999999</v>
      </c>
      <c r="H1393" s="41">
        <v>111421</v>
      </c>
      <c r="I1393" s="70">
        <v>0</v>
      </c>
      <c r="J1393" s="41">
        <f t="shared" si="1080"/>
        <v>17957</v>
      </c>
      <c r="K1393" s="41">
        <v>2450499</v>
      </c>
      <c r="L1393" s="70">
        <v>7.3278999999999996</v>
      </c>
      <c r="M1393" s="41">
        <v>117998</v>
      </c>
      <c r="N1393" s="70">
        <v>0</v>
      </c>
      <c r="O1393" s="41">
        <f t="shared" si="1081"/>
        <v>17957</v>
      </c>
      <c r="P1393" s="41">
        <v>2552124</v>
      </c>
      <c r="Q1393" s="70">
        <v>7.0361000000000002</v>
      </c>
      <c r="R1393" s="41">
        <v>122777</v>
      </c>
      <c r="S1393" s="70">
        <v>0</v>
      </c>
      <c r="T1393" s="41">
        <f t="shared" si="1082"/>
        <v>17957</v>
      </c>
      <c r="U1393" s="42">
        <f t="shared" si="1083"/>
        <v>53871</v>
      </c>
      <c r="V1393" s="43" t="s">
        <v>37</v>
      </c>
      <c r="W1393" s="44">
        <f t="shared" si="1084"/>
        <v>53871</v>
      </c>
      <c r="X1393" s="45">
        <f t="shared" si="1085"/>
        <v>5.581809189410459E-4</v>
      </c>
      <c r="Y1393" s="44">
        <f t="shared" si="1086"/>
        <v>230</v>
      </c>
      <c r="Z1393" s="45">
        <f t="shared" si="1087"/>
        <v>2.1710197185225741E-3</v>
      </c>
      <c r="AA1393" s="46">
        <f t="shared" si="1088"/>
        <v>1.7678100186271919E-3</v>
      </c>
      <c r="AB1393" s="183">
        <f t="shared" si="1089"/>
        <v>0.18</v>
      </c>
      <c r="AC1393" s="36">
        <v>1381</v>
      </c>
      <c r="AD1393" s="47" t="e">
        <f>VLOOKUP(B1393,#REF!,3,FALSE)</f>
        <v>#REF!</v>
      </c>
      <c r="AE1393" s="2" t="e">
        <f t="shared" si="1090"/>
        <v>#REF!</v>
      </c>
    </row>
    <row r="1394" spans="1:31" x14ac:dyDescent="0.2">
      <c r="A1394" s="25">
        <v>97</v>
      </c>
      <c r="B1394" s="38" t="s">
        <v>2395</v>
      </c>
      <c r="C1394" s="72" t="s">
        <v>2396</v>
      </c>
      <c r="D1394" s="28">
        <v>255</v>
      </c>
      <c r="E1394" s="69">
        <v>32417</v>
      </c>
      <c r="F1394" s="41">
        <v>2939767</v>
      </c>
      <c r="G1394" s="70">
        <v>7.2927499999999998</v>
      </c>
      <c r="H1394" s="41">
        <v>31260</v>
      </c>
      <c r="I1394" s="70">
        <v>0</v>
      </c>
      <c r="J1394" s="41">
        <f t="shared" si="1080"/>
        <v>21439</v>
      </c>
      <c r="K1394" s="41">
        <v>3082644</v>
      </c>
      <c r="L1394" s="70">
        <v>7.7835700000000001</v>
      </c>
      <c r="M1394" s="41">
        <v>30702</v>
      </c>
      <c r="N1394" s="70">
        <v>0</v>
      </c>
      <c r="O1394" s="41">
        <f t="shared" si="1081"/>
        <v>23994</v>
      </c>
      <c r="P1394" s="41">
        <v>3329002</v>
      </c>
      <c r="Q1394" s="70">
        <v>7.5013500000000004</v>
      </c>
      <c r="R1394" s="41">
        <v>31946</v>
      </c>
      <c r="S1394" s="70">
        <v>0</v>
      </c>
      <c r="T1394" s="41">
        <f t="shared" si="1082"/>
        <v>24972</v>
      </c>
      <c r="U1394" s="42">
        <f t="shared" si="1083"/>
        <v>70405</v>
      </c>
      <c r="V1394" s="43" t="s">
        <v>37</v>
      </c>
      <c r="W1394" s="44">
        <f t="shared" si="1084"/>
        <v>70405</v>
      </c>
      <c r="X1394" s="45">
        <f t="shared" si="1085"/>
        <v>7.2949690182183991E-4</v>
      </c>
      <c r="Y1394" s="44">
        <f t="shared" si="1086"/>
        <v>255</v>
      </c>
      <c r="Z1394" s="45">
        <f t="shared" si="1087"/>
        <v>2.40700012270981E-3</v>
      </c>
      <c r="AA1394" s="46">
        <f t="shared" si="1088"/>
        <v>1.9876243174878176E-3</v>
      </c>
      <c r="AB1394" s="183">
        <f t="shared" si="1089"/>
        <v>0.2</v>
      </c>
      <c r="AC1394" s="36">
        <v>1382</v>
      </c>
      <c r="AD1394" s="47" t="e">
        <f>VLOOKUP(B1394,#REF!,3,FALSE)</f>
        <v>#REF!</v>
      </c>
      <c r="AE1394" s="2" t="e">
        <f t="shared" si="1090"/>
        <v>#REF!</v>
      </c>
    </row>
    <row r="1395" spans="1:31" x14ac:dyDescent="0.2">
      <c r="A1395" s="25">
        <v>97</v>
      </c>
      <c r="B1395" s="38" t="s">
        <v>2397</v>
      </c>
      <c r="C1395" s="72" t="s">
        <v>2398</v>
      </c>
      <c r="D1395" s="28">
        <v>943</v>
      </c>
      <c r="E1395" s="69">
        <v>32417</v>
      </c>
      <c r="F1395" s="41">
        <v>4835190</v>
      </c>
      <c r="G1395" s="70">
        <v>8.1</v>
      </c>
      <c r="H1395" s="41">
        <v>132394</v>
      </c>
      <c r="I1395" s="70">
        <v>3.0037500000000001</v>
      </c>
      <c r="J1395" s="41">
        <f t="shared" si="1080"/>
        <v>39563</v>
      </c>
      <c r="K1395" s="41">
        <v>5150523</v>
      </c>
      <c r="L1395" s="70">
        <v>8.0822900000000004</v>
      </c>
      <c r="M1395" s="41">
        <v>127707</v>
      </c>
      <c r="N1395" s="70">
        <v>2.98339</v>
      </c>
      <c r="O1395" s="41">
        <f t="shared" si="1081"/>
        <v>42009</v>
      </c>
      <c r="P1395" s="41">
        <v>5461368</v>
      </c>
      <c r="Q1395" s="70">
        <v>8.0825899999999997</v>
      </c>
      <c r="R1395" s="41">
        <v>128260</v>
      </c>
      <c r="S1395" s="70">
        <v>3.0017200000000002</v>
      </c>
      <c r="T1395" s="41">
        <f t="shared" si="1082"/>
        <v>44527</v>
      </c>
      <c r="U1395" s="42">
        <f t="shared" si="1083"/>
        <v>126099</v>
      </c>
      <c r="V1395" s="43" t="s">
        <v>37</v>
      </c>
      <c r="W1395" s="44">
        <f t="shared" si="1084"/>
        <v>126099</v>
      </c>
      <c r="X1395" s="45">
        <f t="shared" si="1085"/>
        <v>1.3065667185971478E-3</v>
      </c>
      <c r="Y1395" s="44">
        <f t="shared" si="1086"/>
        <v>943</v>
      </c>
      <c r="Z1395" s="45">
        <f t="shared" si="1087"/>
        <v>8.9011808459425537E-3</v>
      </c>
      <c r="AA1395" s="46">
        <f t="shared" si="1088"/>
        <v>7.0025273141062026E-3</v>
      </c>
      <c r="AB1395" s="183">
        <f t="shared" si="1089"/>
        <v>0.7</v>
      </c>
      <c r="AC1395" s="36">
        <v>1383</v>
      </c>
      <c r="AD1395" s="47" t="e">
        <f>VLOOKUP(B1395,#REF!,3,FALSE)</f>
        <v>#REF!</v>
      </c>
      <c r="AE1395" s="2" t="e">
        <f t="shared" si="1090"/>
        <v>#REF!</v>
      </c>
    </row>
    <row r="1396" spans="1:31" x14ac:dyDescent="0.2">
      <c r="A1396" s="25">
        <v>97</v>
      </c>
      <c r="B1396" s="38" t="s">
        <v>2399</v>
      </c>
      <c r="C1396" s="72" t="s">
        <v>2400</v>
      </c>
      <c r="D1396" s="28">
        <v>72</v>
      </c>
      <c r="E1396" s="69">
        <v>31778</v>
      </c>
      <c r="F1396" s="41">
        <v>1056668</v>
      </c>
      <c r="G1396" s="70">
        <v>8.0659200000000002</v>
      </c>
      <c r="H1396" s="41">
        <v>80691</v>
      </c>
      <c r="I1396" s="70">
        <v>3</v>
      </c>
      <c r="J1396" s="41">
        <f t="shared" si="1080"/>
        <v>8765</v>
      </c>
      <c r="K1396" s="41">
        <v>1120334</v>
      </c>
      <c r="L1396" s="70">
        <v>7.5548900000000003</v>
      </c>
      <c r="M1396" s="41">
        <v>79037</v>
      </c>
      <c r="N1396" s="70">
        <v>2.5304600000000002</v>
      </c>
      <c r="O1396" s="41">
        <f t="shared" si="1081"/>
        <v>8664</v>
      </c>
      <c r="P1396" s="41">
        <v>1175161</v>
      </c>
      <c r="Q1396" s="70">
        <v>8.0695300000000003</v>
      </c>
      <c r="R1396" s="41">
        <v>82239</v>
      </c>
      <c r="S1396" s="70">
        <v>2.52921</v>
      </c>
      <c r="T1396" s="41">
        <f t="shared" si="1082"/>
        <v>9691</v>
      </c>
      <c r="U1396" s="42">
        <f t="shared" si="1083"/>
        <v>27120</v>
      </c>
      <c r="V1396" s="43" t="s">
        <v>37</v>
      </c>
      <c r="W1396" s="44">
        <f t="shared" si="1084"/>
        <v>27120</v>
      </c>
      <c r="X1396" s="45">
        <f t="shared" si="1085"/>
        <v>2.810021444131567E-4</v>
      </c>
      <c r="Y1396" s="44">
        <f t="shared" si="1086"/>
        <v>72</v>
      </c>
      <c r="Z1396" s="45">
        <f t="shared" si="1087"/>
        <v>6.7962356405924047E-4</v>
      </c>
      <c r="AA1396" s="46">
        <f t="shared" si="1088"/>
        <v>5.7996820914771948E-4</v>
      </c>
      <c r="AB1396" s="183">
        <f t="shared" si="1089"/>
        <v>0.06</v>
      </c>
      <c r="AC1396" s="36">
        <v>1384</v>
      </c>
      <c r="AD1396" s="47" t="e">
        <f>VLOOKUP(B1396,#REF!,3,FALSE)</f>
        <v>#REF!</v>
      </c>
      <c r="AE1396" s="2" t="e">
        <f t="shared" si="1090"/>
        <v>#REF!</v>
      </c>
    </row>
    <row r="1397" spans="1:31" x14ac:dyDescent="0.2">
      <c r="A1397" s="25">
        <v>97</v>
      </c>
      <c r="B1397" s="38" t="s">
        <v>2401</v>
      </c>
      <c r="C1397" s="72" t="s">
        <v>2402</v>
      </c>
      <c r="D1397" s="28">
        <v>337</v>
      </c>
      <c r="E1397" s="69">
        <v>32417</v>
      </c>
      <c r="F1397" s="41">
        <v>4676383</v>
      </c>
      <c r="G1397" s="70">
        <v>8.6669599999999996</v>
      </c>
      <c r="H1397" s="41">
        <v>55537</v>
      </c>
      <c r="I1397" s="70">
        <v>0</v>
      </c>
      <c r="J1397" s="41">
        <f t="shared" si="1080"/>
        <v>40530</v>
      </c>
      <c r="K1397" s="41">
        <v>4788375</v>
      </c>
      <c r="L1397" s="70">
        <v>8.5849200000000003</v>
      </c>
      <c r="M1397" s="41">
        <v>54434</v>
      </c>
      <c r="N1397" s="70">
        <v>0</v>
      </c>
      <c r="O1397" s="41">
        <f t="shared" si="1081"/>
        <v>41108</v>
      </c>
      <c r="P1397" s="41">
        <v>4957397</v>
      </c>
      <c r="Q1397" s="70">
        <v>8.5464199999999995</v>
      </c>
      <c r="R1397" s="41">
        <v>56639</v>
      </c>
      <c r="S1397" s="70">
        <v>0</v>
      </c>
      <c r="T1397" s="41">
        <f t="shared" si="1082"/>
        <v>42368</v>
      </c>
      <c r="U1397" s="42">
        <f t="shared" si="1083"/>
        <v>124006</v>
      </c>
      <c r="V1397" s="43" t="s">
        <v>37</v>
      </c>
      <c r="W1397" s="44">
        <f t="shared" si="1084"/>
        <v>124006</v>
      </c>
      <c r="X1397" s="45">
        <f t="shared" si="1085"/>
        <v>1.2848802330419583E-3</v>
      </c>
      <c r="Y1397" s="44">
        <f t="shared" si="1086"/>
        <v>337</v>
      </c>
      <c r="Z1397" s="45">
        <f t="shared" si="1087"/>
        <v>3.181015848443945E-3</v>
      </c>
      <c r="AA1397" s="46">
        <f t="shared" si="1088"/>
        <v>2.706981944593448E-3</v>
      </c>
      <c r="AB1397" s="183">
        <f t="shared" si="1089"/>
        <v>0.27</v>
      </c>
      <c r="AC1397" s="36">
        <v>1385</v>
      </c>
      <c r="AD1397" s="47" t="e">
        <f>VLOOKUP(B1397,#REF!,3,FALSE)</f>
        <v>#REF!</v>
      </c>
      <c r="AE1397" s="2" t="e">
        <f t="shared" si="1090"/>
        <v>#REF!</v>
      </c>
    </row>
    <row r="1398" spans="1:31" x14ac:dyDescent="0.2">
      <c r="A1398" s="25">
        <v>97</v>
      </c>
      <c r="B1398" s="38" t="s">
        <v>2403</v>
      </c>
      <c r="C1398" s="72" t="s">
        <v>2404</v>
      </c>
      <c r="D1398" s="28">
        <v>295</v>
      </c>
      <c r="E1398" s="69">
        <v>31778</v>
      </c>
      <c r="F1398" s="41">
        <v>2859946</v>
      </c>
      <c r="G1398" s="70">
        <v>8.0421099999999992</v>
      </c>
      <c r="H1398" s="41">
        <v>225440</v>
      </c>
      <c r="I1398" s="70">
        <v>0</v>
      </c>
      <c r="J1398" s="41">
        <f t="shared" si="1080"/>
        <v>23000</v>
      </c>
      <c r="K1398" s="41">
        <v>3040908</v>
      </c>
      <c r="L1398" s="70">
        <v>7.8923800000000002</v>
      </c>
      <c r="M1398" s="41">
        <v>220246</v>
      </c>
      <c r="N1398" s="70">
        <v>0</v>
      </c>
      <c r="O1398" s="41">
        <f t="shared" si="1081"/>
        <v>24000</v>
      </c>
      <c r="P1398" s="41">
        <v>3368600</v>
      </c>
      <c r="Q1398" s="70">
        <v>8.1</v>
      </c>
      <c r="R1398" s="41">
        <v>226541</v>
      </c>
      <c r="S1398" s="70">
        <v>1.60677</v>
      </c>
      <c r="T1398" s="41">
        <f t="shared" si="1082"/>
        <v>27650</v>
      </c>
      <c r="U1398" s="42">
        <f t="shared" si="1083"/>
        <v>74650</v>
      </c>
      <c r="V1398" s="43" t="s">
        <v>37</v>
      </c>
      <c r="W1398" s="44">
        <f t="shared" si="1084"/>
        <v>74650</v>
      </c>
      <c r="X1398" s="45">
        <f t="shared" si="1085"/>
        <v>7.7348119765642141E-4</v>
      </c>
      <c r="Y1398" s="44">
        <f t="shared" si="1086"/>
        <v>295</v>
      </c>
      <c r="Z1398" s="45">
        <f t="shared" si="1087"/>
        <v>2.7845687694093881E-3</v>
      </c>
      <c r="AA1398" s="46">
        <f t="shared" si="1088"/>
        <v>2.2817968764711465E-3</v>
      </c>
      <c r="AB1398" s="183">
        <f t="shared" si="1089"/>
        <v>0.23</v>
      </c>
      <c r="AC1398" s="36">
        <v>1386</v>
      </c>
      <c r="AD1398" s="47" t="e">
        <f>VLOOKUP(B1398,#REF!,3,FALSE)</f>
        <v>#REF!</v>
      </c>
      <c r="AE1398" s="2" t="e">
        <f t="shared" si="1090"/>
        <v>#REF!</v>
      </c>
    </row>
    <row r="1399" spans="1:31" x14ac:dyDescent="0.2">
      <c r="A1399" s="25">
        <v>97</v>
      </c>
      <c r="B1399" s="38" t="s">
        <v>2405</v>
      </c>
      <c r="C1399" s="72" t="s">
        <v>2406</v>
      </c>
      <c r="D1399" s="28">
        <v>181</v>
      </c>
      <c r="E1399" s="69">
        <v>32417</v>
      </c>
      <c r="F1399" s="41">
        <v>1648330</v>
      </c>
      <c r="G1399" s="70">
        <v>8.1</v>
      </c>
      <c r="H1399" s="41">
        <v>13479</v>
      </c>
      <c r="I1399" s="70">
        <v>2.9675799999999999</v>
      </c>
      <c r="J1399" s="41">
        <f t="shared" si="1080"/>
        <v>13391</v>
      </c>
      <c r="K1399" s="41">
        <v>1680417</v>
      </c>
      <c r="L1399" s="70">
        <v>9.1711600000000004</v>
      </c>
      <c r="M1399" s="41">
        <v>13863</v>
      </c>
      <c r="N1399" s="70">
        <v>2.9575100000000001</v>
      </c>
      <c r="O1399" s="41">
        <f t="shared" si="1081"/>
        <v>15452</v>
      </c>
      <c r="P1399" s="41">
        <v>1780646</v>
      </c>
      <c r="Q1399" s="70">
        <v>7.8763500000000004</v>
      </c>
      <c r="R1399" s="41">
        <v>17826</v>
      </c>
      <c r="S1399" s="70">
        <v>3.0037500000000001</v>
      </c>
      <c r="T1399" s="41">
        <f t="shared" si="1082"/>
        <v>14079</v>
      </c>
      <c r="U1399" s="42">
        <f t="shared" si="1083"/>
        <v>42922</v>
      </c>
      <c r="V1399" s="43" t="s">
        <v>37</v>
      </c>
      <c r="W1399" s="44">
        <f t="shared" si="1084"/>
        <v>42922</v>
      </c>
      <c r="X1399" s="45">
        <f t="shared" si="1085"/>
        <v>4.4473355613943631E-4</v>
      </c>
      <c r="Y1399" s="44">
        <f t="shared" si="1086"/>
        <v>181</v>
      </c>
      <c r="Z1399" s="45">
        <f t="shared" si="1087"/>
        <v>1.7084981263155907E-3</v>
      </c>
      <c r="AA1399" s="46">
        <f t="shared" si="1088"/>
        <v>1.3925569837715522E-3</v>
      </c>
      <c r="AB1399" s="183">
        <f t="shared" si="1089"/>
        <v>0.14000000000000001</v>
      </c>
      <c r="AC1399" s="36">
        <v>1387</v>
      </c>
      <c r="AD1399" s="47" t="e">
        <f>VLOOKUP(B1399,#REF!,3,FALSE)</f>
        <v>#REF!</v>
      </c>
      <c r="AE1399" s="2" t="e">
        <f t="shared" si="1090"/>
        <v>#REF!</v>
      </c>
    </row>
    <row r="1400" spans="1:31" x14ac:dyDescent="0.2">
      <c r="A1400" s="25">
        <v>97</v>
      </c>
      <c r="B1400" s="38" t="s">
        <v>2407</v>
      </c>
      <c r="C1400" s="72" t="s">
        <v>2408</v>
      </c>
      <c r="D1400" s="28">
        <v>294</v>
      </c>
      <c r="E1400" s="69">
        <v>31778</v>
      </c>
      <c r="F1400" s="41">
        <v>2039482</v>
      </c>
      <c r="G1400" s="70">
        <v>8.1</v>
      </c>
      <c r="H1400" s="41">
        <v>82756</v>
      </c>
      <c r="I1400" s="70">
        <v>3.0037500000000001</v>
      </c>
      <c r="J1400" s="41">
        <f t="shared" si="1080"/>
        <v>16768</v>
      </c>
      <c r="K1400" s="41">
        <v>2149953</v>
      </c>
      <c r="L1400" s="70">
        <v>8.1</v>
      </c>
      <c r="M1400" s="41">
        <v>81224</v>
      </c>
      <c r="N1400" s="70">
        <v>2.99173</v>
      </c>
      <c r="O1400" s="41">
        <f t="shared" si="1081"/>
        <v>17658</v>
      </c>
      <c r="P1400" s="41">
        <v>2234316</v>
      </c>
      <c r="Q1400" s="70">
        <v>8.1</v>
      </c>
      <c r="R1400" s="41">
        <v>87747</v>
      </c>
      <c r="S1400" s="70">
        <v>0</v>
      </c>
      <c r="T1400" s="41">
        <f t="shared" si="1082"/>
        <v>18098</v>
      </c>
      <c r="U1400" s="42">
        <f t="shared" si="1083"/>
        <v>52524</v>
      </c>
      <c r="V1400" s="43" t="s">
        <v>37</v>
      </c>
      <c r="W1400" s="44">
        <f t="shared" si="1084"/>
        <v>52524</v>
      </c>
      <c r="X1400" s="45">
        <f t="shared" si="1085"/>
        <v>5.4422406464441899E-4</v>
      </c>
      <c r="Y1400" s="44">
        <f t="shared" si="1086"/>
        <v>294</v>
      </c>
      <c r="Z1400" s="45">
        <f t="shared" si="1087"/>
        <v>2.7751295532418988E-3</v>
      </c>
      <c r="AA1400" s="46">
        <f t="shared" si="1088"/>
        <v>2.2174031810925292E-3</v>
      </c>
      <c r="AB1400" s="183">
        <f t="shared" si="1089"/>
        <v>0.22</v>
      </c>
      <c r="AC1400" s="36">
        <v>1388</v>
      </c>
      <c r="AD1400" s="47" t="e">
        <f>VLOOKUP(B1400,#REF!,3,FALSE)</f>
        <v>#REF!</v>
      </c>
      <c r="AE1400" s="2" t="e">
        <f t="shared" si="1090"/>
        <v>#REF!</v>
      </c>
    </row>
    <row r="1401" spans="1:31" x14ac:dyDescent="0.2">
      <c r="A1401" s="25">
        <v>97</v>
      </c>
      <c r="B1401" s="38" t="s">
        <v>2409</v>
      </c>
      <c r="C1401" s="39" t="s">
        <v>51</v>
      </c>
      <c r="D1401" s="49">
        <v>8168</v>
      </c>
      <c r="E1401" s="69">
        <v>32417</v>
      </c>
      <c r="F1401" s="30"/>
      <c r="G1401" s="70"/>
      <c r="H1401" s="41"/>
      <c r="I1401" s="70"/>
      <c r="J1401" s="41">
        <v>11149660</v>
      </c>
      <c r="K1401" s="41"/>
      <c r="L1401" s="100"/>
      <c r="M1401" s="41"/>
      <c r="N1401" s="70"/>
      <c r="O1401" s="41">
        <v>11766481</v>
      </c>
      <c r="P1401" s="41"/>
      <c r="Q1401" s="70"/>
      <c r="R1401" s="41"/>
      <c r="S1401" s="70"/>
      <c r="T1401" s="41">
        <v>12209369</v>
      </c>
      <c r="U1401" s="42">
        <f t="shared" si="1083"/>
        <v>35125510</v>
      </c>
      <c r="V1401" s="43" t="s">
        <v>37</v>
      </c>
      <c r="W1401" s="44">
        <f t="shared" si="1084"/>
        <v>35125510</v>
      </c>
      <c r="X1401" s="45">
        <f t="shared" si="1085"/>
        <v>0.36395072395301548</v>
      </c>
      <c r="Y1401" s="44">
        <f t="shared" si="1086"/>
        <v>8168</v>
      </c>
      <c r="Z1401" s="45">
        <f t="shared" si="1087"/>
        <v>7.7099517656053843E-2</v>
      </c>
      <c r="AA1401" s="46">
        <f t="shared" si="1088"/>
        <v>0.14881231923029425</v>
      </c>
      <c r="AB1401" s="183">
        <f t="shared" si="1089"/>
        <v>14.88</v>
      </c>
      <c r="AC1401" s="36">
        <v>1389</v>
      </c>
      <c r="AD1401" s="47" t="e">
        <f>VLOOKUP(B1401,#REF!,3,FALSE)</f>
        <v>#REF!</v>
      </c>
      <c r="AE1401" s="2" t="e">
        <f t="shared" si="1090"/>
        <v>#REF!</v>
      </c>
    </row>
    <row r="1402" spans="1:31" x14ac:dyDescent="0.2">
      <c r="A1402" s="25">
        <v>97</v>
      </c>
      <c r="B1402" s="51" t="s">
        <v>2410</v>
      </c>
      <c r="C1402" s="52" t="s">
        <v>2411</v>
      </c>
      <c r="D1402" s="53">
        <f>SUBTOTAL(9,D1386:D1401)</f>
        <v>105941</v>
      </c>
      <c r="E1402" s="69"/>
      <c r="F1402" s="55"/>
      <c r="G1402" s="56"/>
      <c r="H1402" s="55"/>
      <c r="I1402" s="56"/>
      <c r="J1402" s="57">
        <f>SUBTOTAL(9,J1386:J1401)</f>
        <v>30786262</v>
      </c>
      <c r="K1402" s="58"/>
      <c r="L1402" s="59"/>
      <c r="M1402" s="58"/>
      <c r="N1402" s="59"/>
      <c r="O1402" s="57">
        <f>SUBTOTAL(9,O1386:O1401)</f>
        <v>32129789</v>
      </c>
      <c r="P1402" s="57"/>
      <c r="Q1402" s="60"/>
      <c r="R1402" s="57"/>
      <c r="S1402" s="60"/>
      <c r="T1402" s="57">
        <f>SUBTOTAL(9,T1386:T1401)</f>
        <v>33595668</v>
      </c>
      <c r="U1402" s="57">
        <f>SUBTOTAL(9,U1386:U1401)</f>
        <v>96511719</v>
      </c>
      <c r="V1402" s="43"/>
      <c r="W1402" s="61">
        <f t="shared" ref="W1402:AB1402" si="1091">SUBTOTAL(9,W1386:W1401)</f>
        <v>96511719</v>
      </c>
      <c r="X1402" s="62">
        <f t="shared" si="1091"/>
        <v>1</v>
      </c>
      <c r="Y1402" s="61">
        <f t="shared" si="1091"/>
        <v>105941</v>
      </c>
      <c r="Z1402" s="62">
        <f t="shared" si="1091"/>
        <v>1</v>
      </c>
      <c r="AA1402" s="63">
        <f t="shared" si="1091"/>
        <v>0.99999999999999989</v>
      </c>
      <c r="AB1402" s="64">
        <f t="shared" si="1091"/>
        <v>100.00000000000001</v>
      </c>
      <c r="AC1402" s="36">
        <v>1390</v>
      </c>
      <c r="AD1402" s="47" t="e">
        <f>VLOOKUP(B1402,#REF!,3,FALSE)</f>
        <v>#REF!</v>
      </c>
      <c r="AE1402" s="2" t="e">
        <f t="shared" si="1090"/>
        <v>#REF!</v>
      </c>
    </row>
    <row r="1403" spans="1:31" ht="13.5" thickBot="1" x14ac:dyDescent="0.25">
      <c r="A1403" s="25">
        <v>97</v>
      </c>
      <c r="B1403" s="51"/>
      <c r="C1403" s="52"/>
      <c r="D1403" s="53" t="s">
        <v>54</v>
      </c>
      <c r="E1403" s="54">
        <f>COUNTIF(E1386:E1401,"&gt;0.0")</f>
        <v>16</v>
      </c>
      <c r="F1403" s="55"/>
      <c r="G1403" s="56"/>
      <c r="H1403" s="55"/>
      <c r="I1403" s="56"/>
      <c r="J1403" s="57"/>
      <c r="K1403" s="58"/>
      <c r="L1403" s="59"/>
      <c r="M1403" s="58"/>
      <c r="N1403" s="59"/>
      <c r="O1403" s="57"/>
      <c r="P1403" s="57"/>
      <c r="Q1403" s="60"/>
      <c r="R1403" s="57"/>
      <c r="S1403" s="60"/>
      <c r="T1403" s="57"/>
      <c r="U1403" s="42"/>
      <c r="V1403" s="43"/>
      <c r="W1403" s="44"/>
      <c r="X1403" s="45"/>
      <c r="Y1403" s="44"/>
      <c r="Z1403" s="45"/>
      <c r="AA1403" s="46"/>
      <c r="AB1403" s="183"/>
      <c r="AC1403" s="36">
        <v>1391</v>
      </c>
      <c r="AD1403" s="47"/>
    </row>
    <row r="1404" spans="1:31" ht="15.75" thickBot="1" x14ac:dyDescent="0.3">
      <c r="A1404" s="25">
        <v>98</v>
      </c>
      <c r="B1404" s="78" t="s">
        <v>2412</v>
      </c>
      <c r="C1404" s="79"/>
      <c r="D1404" s="28"/>
      <c r="E1404" s="69"/>
      <c r="F1404" s="41"/>
      <c r="G1404" s="100"/>
      <c r="H1404" s="41"/>
      <c r="I1404" s="70"/>
      <c r="J1404" s="41"/>
      <c r="K1404" s="41"/>
      <c r="L1404" s="100"/>
      <c r="M1404" s="41"/>
      <c r="N1404" s="70"/>
      <c r="O1404" s="41"/>
      <c r="P1404" s="41"/>
      <c r="Q1404" s="100"/>
      <c r="R1404" s="41"/>
      <c r="S1404" s="100"/>
      <c r="T1404" s="41"/>
      <c r="U1404" s="42"/>
      <c r="V1404" s="43"/>
      <c r="W1404" s="33"/>
      <c r="X1404" s="34"/>
      <c r="Y1404" s="33"/>
      <c r="Z1404" s="34"/>
      <c r="AA1404" s="35"/>
      <c r="AB1404" s="184">
        <v>100</v>
      </c>
      <c r="AC1404" s="36">
        <v>1392</v>
      </c>
      <c r="AD1404" s="47"/>
    </row>
    <row r="1405" spans="1:31" x14ac:dyDescent="0.2">
      <c r="A1405" s="25">
        <v>98</v>
      </c>
      <c r="B1405" s="38" t="s">
        <v>2413</v>
      </c>
      <c r="C1405" s="72" t="s">
        <v>2414</v>
      </c>
      <c r="D1405" s="28">
        <v>1256</v>
      </c>
      <c r="E1405" s="69">
        <v>35431</v>
      </c>
      <c r="F1405" s="41">
        <v>13656848</v>
      </c>
      <c r="G1405" s="70">
        <v>10.12857</v>
      </c>
      <c r="H1405" s="41">
        <v>335811</v>
      </c>
      <c r="I1405" s="70">
        <v>2.99573</v>
      </c>
      <c r="J1405" s="41">
        <f t="shared" ref="J1405:J1411" si="1092">ROUND((+F1405*G1405+H1405*I1405)/1000,0)</f>
        <v>139330</v>
      </c>
      <c r="K1405" s="41">
        <v>13733664</v>
      </c>
      <c r="L1405" s="70">
        <v>10.38438</v>
      </c>
      <c r="M1405" s="41">
        <v>372246</v>
      </c>
      <c r="N1405" s="70">
        <v>3.0030000000000001</v>
      </c>
      <c r="O1405" s="41">
        <f>ROUND((+K1405*L1405+M1405*N1405)/1000,5)</f>
        <v>143733.44050999999</v>
      </c>
      <c r="P1405" s="41">
        <v>14398109</v>
      </c>
      <c r="Q1405" s="70">
        <v>11.197089999999999</v>
      </c>
      <c r="R1405" s="41">
        <v>379256</v>
      </c>
      <c r="S1405" s="70">
        <v>3.0037500000000001</v>
      </c>
      <c r="T1405" s="41">
        <f>ROUND((+P1405*Q1405+R1405*S1405)/1000,5)</f>
        <v>162356.11251000001</v>
      </c>
      <c r="U1405" s="42">
        <f t="shared" ref="U1405:U1412" si="1093">ROUND(+T1405+O1405+J1405,0)</f>
        <v>445420</v>
      </c>
      <c r="V1405" s="43" t="s">
        <v>37</v>
      </c>
      <c r="W1405" s="44">
        <f t="shared" ref="W1405:W1412" si="1094">IF(V1405="yes",U1405,"")</f>
        <v>445420</v>
      </c>
      <c r="X1405" s="45">
        <f t="shared" ref="X1405:X1412" si="1095">IF(V1405="yes",W1405/W$1413,0)</f>
        <v>5.8442579136017615E-2</v>
      </c>
      <c r="Y1405" s="44">
        <f t="shared" ref="Y1405:Y1412" si="1096">IF(V1405="yes",D1405,"")</f>
        <v>1256</v>
      </c>
      <c r="Z1405" s="45">
        <f t="shared" ref="Z1405:Z1412" si="1097">IF(V1405="yes",Y1405/Y$1413,0)</f>
        <v>0.16874916028483139</v>
      </c>
      <c r="AA1405" s="46">
        <f t="shared" ref="AA1405:AA1412" si="1098">(X1405*0.25+Z1405*0.75)</f>
        <v>0.14117251499762792</v>
      </c>
      <c r="AB1405" s="183">
        <f t="shared" ref="AB1405:AB1412" si="1099">ROUND(+AA1405*$AB$1404,2)</f>
        <v>14.12</v>
      </c>
      <c r="AC1405" s="36">
        <v>1393</v>
      </c>
      <c r="AD1405" s="47" t="e">
        <f>VLOOKUP(B1405,#REF!,3,FALSE)</f>
        <v>#REF!</v>
      </c>
      <c r="AE1405" s="2" t="e">
        <f t="shared" ref="AE1405:AE1413" si="1100">EXACT(D1405,AD1405)</f>
        <v>#REF!</v>
      </c>
    </row>
    <row r="1406" spans="1:31" x14ac:dyDescent="0.2">
      <c r="A1406" s="25">
        <v>98</v>
      </c>
      <c r="B1406" s="38" t="s">
        <v>2415</v>
      </c>
      <c r="C1406" s="72" t="s">
        <v>2416</v>
      </c>
      <c r="D1406" s="28">
        <v>2072</v>
      </c>
      <c r="E1406" s="69">
        <v>35431</v>
      </c>
      <c r="F1406" s="41">
        <v>25502751</v>
      </c>
      <c r="G1406" s="70">
        <v>9.8645099999999992</v>
      </c>
      <c r="H1406" s="41">
        <v>1138947</v>
      </c>
      <c r="I1406" s="70">
        <v>3.0036499999999999</v>
      </c>
      <c r="J1406" s="41">
        <f t="shared" si="1092"/>
        <v>254993</v>
      </c>
      <c r="K1406" s="41">
        <v>27032229</v>
      </c>
      <c r="L1406" s="70">
        <v>12.18197</v>
      </c>
      <c r="M1406" s="41">
        <v>1239597</v>
      </c>
      <c r="N1406" s="70">
        <v>3.0034000000000001</v>
      </c>
      <c r="O1406" s="41">
        <f t="shared" ref="O1406:O1411" si="1101">ROUND((+K1406*L1406+M1406*N1406)/1000,0)</f>
        <v>333029</v>
      </c>
      <c r="P1406" s="41">
        <v>28482216</v>
      </c>
      <c r="Q1406" s="70">
        <v>13.06399</v>
      </c>
      <c r="R1406" s="41">
        <v>1293228</v>
      </c>
      <c r="S1406" s="70">
        <v>3.0037500000000001</v>
      </c>
      <c r="T1406" s="41">
        <f t="shared" ref="T1406:T1411" si="1102">ROUND((+P1406*Q1406+R1406*S1406)/1000,0)</f>
        <v>375976</v>
      </c>
      <c r="U1406" s="42">
        <f t="shared" si="1093"/>
        <v>963998</v>
      </c>
      <c r="V1406" s="43" t="s">
        <v>37</v>
      </c>
      <c r="W1406" s="44">
        <f t="shared" si="1094"/>
        <v>963998</v>
      </c>
      <c r="X1406" s="45">
        <f t="shared" si="1095"/>
        <v>0.12648405864568882</v>
      </c>
      <c r="Y1406" s="44">
        <f t="shared" si="1096"/>
        <v>2072</v>
      </c>
      <c r="Z1406" s="45">
        <f t="shared" si="1097"/>
        <v>0.27838237269918042</v>
      </c>
      <c r="AA1406" s="46">
        <f t="shared" si="1098"/>
        <v>0.24040779418580752</v>
      </c>
      <c r="AB1406" s="183">
        <f t="shared" si="1099"/>
        <v>24.04</v>
      </c>
      <c r="AC1406" s="36">
        <v>1394</v>
      </c>
      <c r="AD1406" s="47" t="e">
        <f>VLOOKUP(B1406,#REF!,3,FALSE)</f>
        <v>#REF!</v>
      </c>
      <c r="AE1406" s="2" t="e">
        <f t="shared" si="1100"/>
        <v>#REF!</v>
      </c>
    </row>
    <row r="1407" spans="1:31" x14ac:dyDescent="0.2">
      <c r="A1407" s="25">
        <v>98</v>
      </c>
      <c r="B1407" s="38" t="s">
        <v>2417</v>
      </c>
      <c r="C1407" s="72" t="s">
        <v>2418</v>
      </c>
      <c r="D1407" s="28">
        <v>305</v>
      </c>
      <c r="E1407" s="69">
        <v>35431</v>
      </c>
      <c r="F1407" s="41">
        <v>3052751</v>
      </c>
      <c r="G1407" s="70">
        <v>7.7418699999999996</v>
      </c>
      <c r="H1407" s="41">
        <v>257959</v>
      </c>
      <c r="I1407" s="70">
        <v>3.0037500000000001</v>
      </c>
      <c r="J1407" s="41">
        <f t="shared" si="1092"/>
        <v>24409</v>
      </c>
      <c r="K1407" s="41">
        <v>3426212</v>
      </c>
      <c r="L1407" s="70">
        <v>8.0465</v>
      </c>
      <c r="M1407" s="41">
        <v>274297</v>
      </c>
      <c r="N1407" s="70">
        <v>3.0037500000000001</v>
      </c>
      <c r="O1407" s="41">
        <f t="shared" si="1101"/>
        <v>28393</v>
      </c>
      <c r="P1407" s="41">
        <v>3652994</v>
      </c>
      <c r="Q1407" s="70">
        <v>8.0973299999999995</v>
      </c>
      <c r="R1407" s="41">
        <v>282043</v>
      </c>
      <c r="S1407" s="70">
        <v>3.0009999999999999</v>
      </c>
      <c r="T1407" s="41">
        <f t="shared" si="1102"/>
        <v>30426</v>
      </c>
      <c r="U1407" s="42">
        <f t="shared" si="1093"/>
        <v>83228</v>
      </c>
      <c r="V1407" s="43" t="s">
        <v>37</v>
      </c>
      <c r="W1407" s="44">
        <f t="shared" si="1094"/>
        <v>83228</v>
      </c>
      <c r="X1407" s="45">
        <f t="shared" si="1095"/>
        <v>1.0920162939096749E-2</v>
      </c>
      <c r="Y1407" s="44">
        <f t="shared" si="1096"/>
        <v>305</v>
      </c>
      <c r="Z1407" s="45">
        <f t="shared" si="1097"/>
        <v>4.0978100228402523E-2</v>
      </c>
      <c r="AA1407" s="46">
        <f t="shared" si="1098"/>
        <v>3.3463615906076077E-2</v>
      </c>
      <c r="AB1407" s="183">
        <f t="shared" si="1099"/>
        <v>3.35</v>
      </c>
      <c r="AC1407" s="36">
        <v>1395</v>
      </c>
      <c r="AD1407" s="47" t="e">
        <f>VLOOKUP(B1407,#REF!,3,FALSE)</f>
        <v>#REF!</v>
      </c>
      <c r="AE1407" s="2" t="e">
        <f t="shared" si="1100"/>
        <v>#REF!</v>
      </c>
    </row>
    <row r="1408" spans="1:31" x14ac:dyDescent="0.2">
      <c r="A1408" s="25">
        <v>98</v>
      </c>
      <c r="B1408" s="38" t="s">
        <v>2419</v>
      </c>
      <c r="C1408" s="72" t="s">
        <v>2420</v>
      </c>
      <c r="D1408" s="28">
        <v>216</v>
      </c>
      <c r="E1408" s="69">
        <v>35431</v>
      </c>
      <c r="F1408" s="41">
        <v>3067964</v>
      </c>
      <c r="G1408" s="70">
        <v>8.0450700000000008</v>
      </c>
      <c r="H1408" s="41">
        <v>131534</v>
      </c>
      <c r="I1408" s="70">
        <v>3.0030299999999999</v>
      </c>
      <c r="J1408" s="41">
        <f t="shared" si="1092"/>
        <v>25077</v>
      </c>
      <c r="K1408" s="41">
        <v>3199113</v>
      </c>
      <c r="L1408" s="70">
        <v>8.0475399999999997</v>
      </c>
      <c r="M1408" s="41">
        <v>132307</v>
      </c>
      <c r="N1408" s="70">
        <v>3.0037500000000001</v>
      </c>
      <c r="O1408" s="41">
        <f t="shared" si="1101"/>
        <v>26142</v>
      </c>
      <c r="P1408" s="41">
        <v>3290352</v>
      </c>
      <c r="Q1408" s="70">
        <v>8.0289300000000008</v>
      </c>
      <c r="R1408" s="41">
        <v>137668</v>
      </c>
      <c r="S1408" s="70">
        <v>3.0037500000000001</v>
      </c>
      <c r="T1408" s="41">
        <f t="shared" si="1102"/>
        <v>26832</v>
      </c>
      <c r="U1408" s="42">
        <f t="shared" si="1093"/>
        <v>78051</v>
      </c>
      <c r="V1408" s="43" t="s">
        <v>37</v>
      </c>
      <c r="W1408" s="44">
        <f t="shared" si="1094"/>
        <v>78051</v>
      </c>
      <c r="X1408" s="45">
        <f t="shared" si="1095"/>
        <v>1.024090014850099E-2</v>
      </c>
      <c r="Y1408" s="44">
        <f t="shared" si="1096"/>
        <v>216</v>
      </c>
      <c r="Z1408" s="45">
        <f t="shared" si="1097"/>
        <v>2.9020556227327691E-2</v>
      </c>
      <c r="AA1408" s="46">
        <f t="shared" si="1098"/>
        <v>2.4325642207621016E-2</v>
      </c>
      <c r="AB1408" s="183">
        <f t="shared" si="1099"/>
        <v>2.4300000000000002</v>
      </c>
      <c r="AC1408" s="36">
        <v>1396</v>
      </c>
      <c r="AD1408" s="47" t="e">
        <f>VLOOKUP(B1408,#REF!,3,FALSE)</f>
        <v>#REF!</v>
      </c>
      <c r="AE1408" s="2" t="e">
        <f t="shared" si="1100"/>
        <v>#REF!</v>
      </c>
    </row>
    <row r="1409" spans="1:31" x14ac:dyDescent="0.2">
      <c r="A1409" s="25">
        <v>98</v>
      </c>
      <c r="B1409" s="38" t="s">
        <v>2421</v>
      </c>
      <c r="C1409" s="72" t="s">
        <v>2422</v>
      </c>
      <c r="D1409" s="28">
        <v>206</v>
      </c>
      <c r="E1409" s="69">
        <v>35431</v>
      </c>
      <c r="F1409" s="41">
        <v>2336097</v>
      </c>
      <c r="G1409" s="70">
        <v>10.7033</v>
      </c>
      <c r="H1409" s="41">
        <v>329879</v>
      </c>
      <c r="I1409" s="70">
        <v>3.0011000000000001</v>
      </c>
      <c r="J1409" s="41">
        <f t="shared" si="1092"/>
        <v>25994</v>
      </c>
      <c r="K1409" s="41">
        <v>2438928</v>
      </c>
      <c r="L1409" s="70">
        <v>17.560179999999999</v>
      </c>
      <c r="M1409" s="41">
        <v>359722</v>
      </c>
      <c r="N1409" s="70">
        <v>3.0023200000000001</v>
      </c>
      <c r="O1409" s="41">
        <f t="shared" si="1101"/>
        <v>43908</v>
      </c>
      <c r="P1409" s="41">
        <v>2544384</v>
      </c>
      <c r="Q1409" s="70">
        <v>17.57244</v>
      </c>
      <c r="R1409" s="41">
        <v>374289</v>
      </c>
      <c r="S1409" s="70">
        <v>2.9997699999999998</v>
      </c>
      <c r="T1409" s="41">
        <f t="shared" si="1102"/>
        <v>45834</v>
      </c>
      <c r="U1409" s="42">
        <f t="shared" si="1093"/>
        <v>115736</v>
      </c>
      <c r="V1409" s="43" t="s">
        <v>37</v>
      </c>
      <c r="W1409" s="44">
        <f t="shared" si="1094"/>
        <v>115736</v>
      </c>
      <c r="X1409" s="45">
        <f t="shared" si="1095"/>
        <v>1.5185466164263245E-2</v>
      </c>
      <c r="Y1409" s="44">
        <f t="shared" si="1096"/>
        <v>206</v>
      </c>
      <c r="Z1409" s="45">
        <f t="shared" si="1097"/>
        <v>2.7677011957544E-2</v>
      </c>
      <c r="AA1409" s="46">
        <f t="shared" si="1098"/>
        <v>2.4554125509223812E-2</v>
      </c>
      <c r="AB1409" s="183">
        <f>ROUND(+AA1409*$AB$1404,2)</f>
        <v>2.46</v>
      </c>
      <c r="AC1409" s="36">
        <v>1397</v>
      </c>
      <c r="AD1409" s="47" t="e">
        <f>VLOOKUP(B1409,#REF!,3,FALSE)</f>
        <v>#REF!</v>
      </c>
      <c r="AE1409" s="2" t="e">
        <f t="shared" si="1100"/>
        <v>#REF!</v>
      </c>
    </row>
    <row r="1410" spans="1:31" x14ac:dyDescent="0.2">
      <c r="A1410" s="25">
        <v>98</v>
      </c>
      <c r="B1410" s="38" t="s">
        <v>2423</v>
      </c>
      <c r="C1410" s="72" t="s">
        <v>2424</v>
      </c>
      <c r="D1410" s="28">
        <v>208</v>
      </c>
      <c r="E1410" s="69">
        <v>35431</v>
      </c>
      <c r="F1410" s="41">
        <v>3399079</v>
      </c>
      <c r="G1410" s="70">
        <v>8.0857200000000002</v>
      </c>
      <c r="H1410" s="41">
        <v>381723</v>
      </c>
      <c r="I1410" s="70">
        <v>2.9995599999999998</v>
      </c>
      <c r="J1410" s="41">
        <f t="shared" si="1092"/>
        <v>28629</v>
      </c>
      <c r="K1410" s="41">
        <v>3727040</v>
      </c>
      <c r="L1410" s="70">
        <v>8.0731599999999997</v>
      </c>
      <c r="M1410" s="41">
        <v>416776</v>
      </c>
      <c r="N1410" s="70">
        <v>2.9992100000000002</v>
      </c>
      <c r="O1410" s="41">
        <f t="shared" si="1101"/>
        <v>31339</v>
      </c>
      <c r="P1410" s="41">
        <v>3878041</v>
      </c>
      <c r="Q1410" s="70">
        <v>8.0607699999999998</v>
      </c>
      <c r="R1410" s="41">
        <v>433659</v>
      </c>
      <c r="S1410" s="70">
        <v>3.0023300000000002</v>
      </c>
      <c r="T1410" s="41">
        <f t="shared" si="1102"/>
        <v>32562</v>
      </c>
      <c r="U1410" s="42">
        <f t="shared" si="1093"/>
        <v>92530</v>
      </c>
      <c r="V1410" s="43" t="s">
        <v>37</v>
      </c>
      <c r="W1410" s="44">
        <f t="shared" si="1094"/>
        <v>92530</v>
      </c>
      <c r="X1410" s="45">
        <f t="shared" si="1095"/>
        <v>1.2140657912657065E-2</v>
      </c>
      <c r="Y1410" s="44">
        <f t="shared" si="1096"/>
        <v>208</v>
      </c>
      <c r="Z1410" s="45">
        <f t="shared" si="1097"/>
        <v>2.7945720811500738E-2</v>
      </c>
      <c r="AA1410" s="46">
        <f t="shared" si="1098"/>
        <v>2.399445508678982E-2</v>
      </c>
      <c r="AB1410" s="183">
        <f t="shared" si="1099"/>
        <v>2.4</v>
      </c>
      <c r="AC1410" s="36">
        <v>1398</v>
      </c>
      <c r="AD1410" s="47" t="e">
        <f>VLOOKUP(B1410,#REF!,3,FALSE)</f>
        <v>#REF!</v>
      </c>
      <c r="AE1410" s="2" t="e">
        <f t="shared" si="1100"/>
        <v>#REF!</v>
      </c>
    </row>
    <row r="1411" spans="1:31" x14ac:dyDescent="0.2">
      <c r="A1411" s="25">
        <v>98</v>
      </c>
      <c r="B1411" s="38" t="s">
        <v>2425</v>
      </c>
      <c r="C1411" s="72" t="s">
        <v>2426</v>
      </c>
      <c r="D1411" s="28">
        <v>257</v>
      </c>
      <c r="E1411" s="69">
        <v>35431</v>
      </c>
      <c r="F1411" s="41">
        <v>2767957</v>
      </c>
      <c r="G1411" s="70">
        <v>10.30414</v>
      </c>
      <c r="H1411" s="41">
        <v>422051</v>
      </c>
      <c r="I1411" s="70">
        <v>3.0037500000000001</v>
      </c>
      <c r="J1411" s="41">
        <f t="shared" si="1092"/>
        <v>29789</v>
      </c>
      <c r="K1411" s="41">
        <v>2849798</v>
      </c>
      <c r="L1411" s="70">
        <v>10.45786</v>
      </c>
      <c r="M1411" s="41">
        <v>400782</v>
      </c>
      <c r="N1411" s="70">
        <v>3.00359</v>
      </c>
      <c r="O1411" s="41">
        <f t="shared" si="1101"/>
        <v>31007</v>
      </c>
      <c r="P1411" s="41">
        <v>2970903</v>
      </c>
      <c r="Q1411" s="70">
        <v>10.399330000000001</v>
      </c>
      <c r="R1411" s="41">
        <v>479443</v>
      </c>
      <c r="S1411" s="70">
        <v>3.0034900000000002</v>
      </c>
      <c r="T1411" s="41">
        <f t="shared" si="1102"/>
        <v>32335</v>
      </c>
      <c r="U1411" s="42">
        <f t="shared" si="1093"/>
        <v>93131</v>
      </c>
      <c r="V1411" s="43" t="s">
        <v>37</v>
      </c>
      <c r="W1411" s="44">
        <f t="shared" si="1094"/>
        <v>93131</v>
      </c>
      <c r="X1411" s="45">
        <f t="shared" si="1095"/>
        <v>1.2219513801617477E-2</v>
      </c>
      <c r="Y1411" s="44">
        <f t="shared" si="1096"/>
        <v>257</v>
      </c>
      <c r="Z1411" s="45">
        <f t="shared" si="1097"/>
        <v>3.4529087733440815E-2</v>
      </c>
      <c r="AA1411" s="46">
        <f t="shared" si="1098"/>
        <v>2.895169425048498E-2</v>
      </c>
      <c r="AB1411" s="183">
        <f t="shared" si="1099"/>
        <v>2.9</v>
      </c>
      <c r="AC1411" s="36">
        <v>1399</v>
      </c>
      <c r="AD1411" s="47" t="e">
        <f>VLOOKUP(B1411,#REF!,3,FALSE)</f>
        <v>#REF!</v>
      </c>
      <c r="AE1411" s="2" t="e">
        <f t="shared" si="1100"/>
        <v>#REF!</v>
      </c>
    </row>
    <row r="1412" spans="1:31" x14ac:dyDescent="0.2">
      <c r="A1412" s="25">
        <v>98</v>
      </c>
      <c r="B1412" s="38" t="s">
        <v>2427</v>
      </c>
      <c r="C1412" s="39" t="s">
        <v>51</v>
      </c>
      <c r="D1412" s="28">
        <v>2923</v>
      </c>
      <c r="E1412" s="69">
        <v>35612</v>
      </c>
      <c r="F1412" s="30"/>
      <c r="G1412" s="70"/>
      <c r="H1412" s="41"/>
      <c r="I1412" s="70"/>
      <c r="J1412" s="41">
        <v>1664190</v>
      </c>
      <c r="K1412" s="41"/>
      <c r="L1412" s="70"/>
      <c r="M1412" s="41"/>
      <c r="N1412" s="70"/>
      <c r="O1412" s="41">
        <v>1969965</v>
      </c>
      <c r="P1412" s="41"/>
      <c r="Q1412" s="70"/>
      <c r="R1412" s="41"/>
      <c r="S1412" s="70"/>
      <c r="T1412" s="41">
        <v>2115249</v>
      </c>
      <c r="U1412" s="42">
        <f t="shared" si="1093"/>
        <v>5749404</v>
      </c>
      <c r="V1412" s="43" t="s">
        <v>37</v>
      </c>
      <c r="W1412" s="44">
        <f t="shared" si="1094"/>
        <v>5749404</v>
      </c>
      <c r="X1412" s="45">
        <f t="shared" si="1095"/>
        <v>0.75436666125215801</v>
      </c>
      <c r="Y1412" s="44">
        <f t="shared" si="1096"/>
        <v>2923</v>
      </c>
      <c r="Z1412" s="45">
        <f t="shared" si="1097"/>
        <v>0.39271799005777241</v>
      </c>
      <c r="AA1412" s="46">
        <f t="shared" si="1098"/>
        <v>0.48313015785636881</v>
      </c>
      <c r="AB1412" s="183">
        <f t="shared" si="1099"/>
        <v>48.31</v>
      </c>
      <c r="AC1412" s="36">
        <v>1400</v>
      </c>
      <c r="AD1412" s="47" t="e">
        <f>VLOOKUP(B1412,#REF!,3,FALSE)</f>
        <v>#REF!</v>
      </c>
      <c r="AE1412" s="2" t="e">
        <f t="shared" si="1100"/>
        <v>#REF!</v>
      </c>
    </row>
    <row r="1413" spans="1:31" x14ac:dyDescent="0.2">
      <c r="A1413" s="25">
        <v>98</v>
      </c>
      <c r="B1413" s="51" t="s">
        <v>2428</v>
      </c>
      <c r="C1413" s="52" t="s">
        <v>2429</v>
      </c>
      <c r="D1413" s="71">
        <f>SUBTOTAL(9,D1405:D1412)</f>
        <v>7443</v>
      </c>
      <c r="E1413" s="131"/>
      <c r="F1413" s="55"/>
      <c r="G1413" s="56"/>
      <c r="H1413" s="55"/>
      <c r="I1413" s="56"/>
      <c r="J1413" s="57">
        <f>SUBTOTAL(9,J1405:J1412)</f>
        <v>2192411</v>
      </c>
      <c r="K1413" s="58"/>
      <c r="L1413" s="59"/>
      <c r="M1413" s="58"/>
      <c r="N1413" s="59"/>
      <c r="O1413" s="57">
        <f>SUBTOTAL(9,O1405:O1412)</f>
        <v>2607516.4405100001</v>
      </c>
      <c r="P1413" s="57"/>
      <c r="Q1413" s="60"/>
      <c r="R1413" s="57"/>
      <c r="S1413" s="60"/>
      <c r="T1413" s="57">
        <f>SUBTOTAL(9,T1405:T1412)</f>
        <v>2821570.1125099999</v>
      </c>
      <c r="U1413" s="57">
        <f>SUBTOTAL(9,U1405:U1412)</f>
        <v>7621498</v>
      </c>
      <c r="V1413" s="43"/>
      <c r="W1413" s="61">
        <f t="shared" ref="W1413:AB1413" si="1103">SUBTOTAL(9,W1405:W1412)</f>
        <v>7621498</v>
      </c>
      <c r="X1413" s="62">
        <f t="shared" si="1103"/>
        <v>1</v>
      </c>
      <c r="Y1413" s="61">
        <f t="shared" si="1103"/>
        <v>7443</v>
      </c>
      <c r="Z1413" s="62">
        <f t="shared" si="1103"/>
        <v>1</v>
      </c>
      <c r="AA1413" s="63">
        <f t="shared" si="1103"/>
        <v>0.99999999999999989</v>
      </c>
      <c r="AB1413" s="64">
        <f t="shared" si="1103"/>
        <v>100.00999999999999</v>
      </c>
      <c r="AC1413" s="36">
        <v>1401</v>
      </c>
      <c r="AD1413" s="47" t="e">
        <f>VLOOKUP(B1413,#REF!,3,FALSE)</f>
        <v>#REF!</v>
      </c>
      <c r="AE1413" s="2" t="e">
        <f t="shared" si="1100"/>
        <v>#REF!</v>
      </c>
    </row>
    <row r="1414" spans="1:31" ht="13.5" thickBot="1" x14ac:dyDescent="0.25">
      <c r="A1414" s="25">
        <v>98</v>
      </c>
      <c r="B1414" s="51"/>
      <c r="C1414" s="52"/>
      <c r="D1414" s="53" t="s">
        <v>54</v>
      </c>
      <c r="E1414" s="54">
        <f>COUNTIF(E1405:E1412,"&gt;0.0")</f>
        <v>8</v>
      </c>
      <c r="F1414" s="55"/>
      <c r="G1414" s="56"/>
      <c r="H1414" s="55"/>
      <c r="I1414" s="56"/>
      <c r="J1414" s="57"/>
      <c r="K1414" s="58"/>
      <c r="L1414" s="59"/>
      <c r="M1414" s="58"/>
      <c r="N1414" s="59"/>
      <c r="O1414" s="57"/>
      <c r="P1414" s="57"/>
      <c r="Q1414" s="60"/>
      <c r="R1414" s="57"/>
      <c r="S1414" s="60"/>
      <c r="T1414" s="57"/>
      <c r="U1414" s="42"/>
      <c r="V1414" s="43"/>
      <c r="W1414" s="44"/>
      <c r="X1414" s="45"/>
      <c r="Y1414" s="44"/>
      <c r="Z1414" s="45"/>
      <c r="AA1414" s="46"/>
      <c r="AB1414" s="183"/>
      <c r="AC1414" s="36">
        <v>1402</v>
      </c>
      <c r="AD1414" s="47"/>
    </row>
    <row r="1415" spans="1:31" ht="15.75" thickBot="1" x14ac:dyDescent="0.3">
      <c r="A1415" s="25">
        <v>99</v>
      </c>
      <c r="B1415" s="78" t="s">
        <v>2430</v>
      </c>
      <c r="C1415" s="72"/>
      <c r="D1415" s="28"/>
      <c r="E1415" s="131"/>
      <c r="F1415" s="41"/>
      <c r="G1415" s="70"/>
      <c r="H1415" s="41"/>
      <c r="I1415" s="70"/>
      <c r="J1415" s="41"/>
      <c r="K1415" s="41"/>
      <c r="L1415" s="70"/>
      <c r="M1415" s="41"/>
      <c r="N1415" s="100"/>
      <c r="O1415" s="41"/>
      <c r="P1415" s="41"/>
      <c r="Q1415" s="70"/>
      <c r="R1415" s="41"/>
      <c r="S1415" s="70"/>
      <c r="T1415" s="41"/>
      <c r="U1415" s="42"/>
      <c r="V1415" s="43"/>
      <c r="W1415" s="33"/>
      <c r="X1415" s="34"/>
      <c r="Y1415" s="33"/>
      <c r="Z1415" s="34"/>
      <c r="AA1415" s="35"/>
      <c r="AB1415" s="184">
        <v>100</v>
      </c>
      <c r="AC1415" s="36">
        <v>1403</v>
      </c>
      <c r="AD1415" s="47"/>
    </row>
    <row r="1416" spans="1:31" x14ac:dyDescent="0.2">
      <c r="A1416" s="25">
        <v>99</v>
      </c>
      <c r="B1416" s="38" t="s">
        <v>2431</v>
      </c>
      <c r="C1416" s="72" t="s">
        <v>2432</v>
      </c>
      <c r="D1416" s="28">
        <v>2810</v>
      </c>
      <c r="E1416" s="132">
        <v>37073</v>
      </c>
      <c r="F1416" s="41">
        <v>47700112</v>
      </c>
      <c r="G1416" s="90">
        <v>11.81545</v>
      </c>
      <c r="H1416" s="41">
        <v>838150</v>
      </c>
      <c r="I1416" s="50">
        <v>3.0037500000000001</v>
      </c>
      <c r="J1416" s="41">
        <f t="shared" ref="J1416:J1423" si="1104">ROUND((+F1416*G1416+H1416*I1416)/1000,5)</f>
        <v>566115.88139</v>
      </c>
      <c r="K1416" s="41">
        <v>52652659</v>
      </c>
      <c r="L1416" s="90">
        <v>11.524100000000001</v>
      </c>
      <c r="M1416" s="41">
        <v>849307</v>
      </c>
      <c r="N1416" s="50">
        <v>3.0036299999999998</v>
      </c>
      <c r="O1416" s="41">
        <f t="shared" ref="O1416:O1423" si="1105">ROUND((+K1416*L1416+M1416*N1416)/1000,5)</f>
        <v>609325.51156999997</v>
      </c>
      <c r="P1416" s="41">
        <v>54875242</v>
      </c>
      <c r="Q1416" s="90">
        <v>11.9991</v>
      </c>
      <c r="R1416" s="41">
        <v>882069</v>
      </c>
      <c r="S1416" s="50">
        <v>3.0037500000000001</v>
      </c>
      <c r="T1416" s="41">
        <f t="shared" ref="T1416:T1423" si="1106">ROUND((+P1416*Q1416+R1416*S1416)/1000,5)</f>
        <v>661103.03104000003</v>
      </c>
      <c r="U1416" s="42">
        <f t="shared" ref="U1416:U1424" si="1107">ROUND(+T1416+O1416+J1416,0)</f>
        <v>1836544</v>
      </c>
      <c r="V1416" s="43" t="s">
        <v>37</v>
      </c>
      <c r="W1416" s="44">
        <f t="shared" ref="W1416:W1424" si="1108">IF(V1416="yes",U1416,"")</f>
        <v>1836544</v>
      </c>
      <c r="X1416" s="45">
        <f t="shared" ref="X1416:X1424" si="1109">IF(V1416="yes",W1416/W$1425,0)</f>
        <v>0.11431586937018724</v>
      </c>
      <c r="Y1416" s="44">
        <f t="shared" ref="Y1416:Y1424" si="1110">IF(V1416="yes",D1416,"")</f>
        <v>2810</v>
      </c>
      <c r="Z1416" s="45">
        <f t="shared" ref="Z1416:Z1424" si="1111">IF(V1416="yes",Y1416/Y$1425,0)</f>
        <v>0.21710577145947615</v>
      </c>
      <c r="AA1416" s="46">
        <f t="shared" ref="AA1416:AA1424" si="1112">(X1416*0.25+Z1416*0.75)</f>
        <v>0.19140829593715392</v>
      </c>
      <c r="AB1416" s="183">
        <f t="shared" ref="AB1416:AB1424" si="1113">ROUND(+AA1416*$AB$1415,2)</f>
        <v>19.14</v>
      </c>
      <c r="AC1416" s="36">
        <v>1404</v>
      </c>
      <c r="AD1416" s="47" t="e">
        <f>VLOOKUP(B1416,#REF!,3,FALSE)</f>
        <v>#REF!</v>
      </c>
      <c r="AE1416" s="2" t="e">
        <f t="shared" ref="AE1416:AE1425" si="1114">EXACT(D1416,AD1416)</f>
        <v>#REF!</v>
      </c>
    </row>
    <row r="1417" spans="1:31" x14ac:dyDescent="0.2">
      <c r="A1417" s="25">
        <v>99</v>
      </c>
      <c r="B1417" s="38" t="s">
        <v>2433</v>
      </c>
      <c r="C1417" s="72" t="s">
        <v>2434</v>
      </c>
      <c r="D1417" s="28">
        <v>3601</v>
      </c>
      <c r="E1417" s="132">
        <v>38718</v>
      </c>
      <c r="F1417" s="41">
        <v>67091506</v>
      </c>
      <c r="G1417" s="90">
        <v>13.46238</v>
      </c>
      <c r="H1417" s="41">
        <v>1185831</v>
      </c>
      <c r="I1417" s="50">
        <v>3.0029599999999999</v>
      </c>
      <c r="J1417" s="41">
        <f t="shared" si="1104"/>
        <v>906772.35160000005</v>
      </c>
      <c r="K1417" s="41">
        <v>79518225</v>
      </c>
      <c r="L1417" s="90">
        <v>13.559799999999999</v>
      </c>
      <c r="M1417" s="41">
        <v>1195011</v>
      </c>
      <c r="N1417" s="50">
        <v>3.00332</v>
      </c>
      <c r="O1417" s="41">
        <f t="shared" si="1105"/>
        <v>1081840.2277899999</v>
      </c>
      <c r="P1417" s="41">
        <v>89535478</v>
      </c>
      <c r="Q1417" s="90">
        <v>13.294700000000001</v>
      </c>
      <c r="R1417" s="41">
        <v>1256253</v>
      </c>
      <c r="S1417" s="50">
        <v>3.0033799999999999</v>
      </c>
      <c r="T1417" s="41">
        <f t="shared" si="1106"/>
        <v>1194120.3245000001</v>
      </c>
      <c r="U1417" s="42">
        <f t="shared" si="1107"/>
        <v>3182733</v>
      </c>
      <c r="V1417" s="43" t="s">
        <v>37</v>
      </c>
      <c r="W1417" s="44">
        <f t="shared" si="1108"/>
        <v>3182733</v>
      </c>
      <c r="X1417" s="45">
        <f t="shared" si="1109"/>
        <v>0.19810954154552474</v>
      </c>
      <c r="Y1417" s="44">
        <f t="shared" si="1110"/>
        <v>3601</v>
      </c>
      <c r="Z1417" s="45">
        <f t="shared" si="1111"/>
        <v>0.27821988719771307</v>
      </c>
      <c r="AA1417" s="46">
        <f t="shared" si="1112"/>
        <v>0.25819230078466598</v>
      </c>
      <c r="AB1417" s="183">
        <f t="shared" si="1113"/>
        <v>25.82</v>
      </c>
      <c r="AC1417" s="36">
        <v>1405</v>
      </c>
      <c r="AD1417" s="47" t="e">
        <f>VLOOKUP(B1417,#REF!,3,FALSE)</f>
        <v>#REF!</v>
      </c>
      <c r="AE1417" s="2" t="e">
        <f t="shared" si="1114"/>
        <v>#REF!</v>
      </c>
    </row>
    <row r="1418" spans="1:31" x14ac:dyDescent="0.2">
      <c r="A1418" s="25">
        <v>99</v>
      </c>
      <c r="B1418" s="38" t="s">
        <v>2435</v>
      </c>
      <c r="C1418" s="72" t="s">
        <v>2436</v>
      </c>
      <c r="D1418" s="28">
        <v>2463</v>
      </c>
      <c r="E1418" s="132">
        <v>36892</v>
      </c>
      <c r="F1418" s="41">
        <v>38536066</v>
      </c>
      <c r="G1418" s="90">
        <v>13.056889999999999</v>
      </c>
      <c r="H1418" s="41">
        <v>295328</v>
      </c>
      <c r="I1418" s="50">
        <v>3.0000499999999999</v>
      </c>
      <c r="J1418" s="41">
        <f t="shared" si="1104"/>
        <v>504047.17356000002</v>
      </c>
      <c r="K1418" s="41">
        <v>44706353</v>
      </c>
      <c r="L1418" s="90">
        <v>12.988009999999999</v>
      </c>
      <c r="M1418" s="41">
        <v>279506</v>
      </c>
      <c r="N1418" s="50">
        <v>3.0017200000000002</v>
      </c>
      <c r="O1418" s="41">
        <f t="shared" si="1105"/>
        <v>581485.55857999995</v>
      </c>
      <c r="P1418" s="41">
        <v>53120817</v>
      </c>
      <c r="Q1418" s="90">
        <v>12.80054</v>
      </c>
      <c r="R1418" s="41">
        <v>291319</v>
      </c>
      <c r="S1418" s="50">
        <v>3.0001500000000001</v>
      </c>
      <c r="T1418" s="41">
        <f t="shared" si="1106"/>
        <v>680849.14353999996</v>
      </c>
      <c r="U1418" s="42">
        <f t="shared" si="1107"/>
        <v>1766382</v>
      </c>
      <c r="V1418" s="43" t="s">
        <v>37</v>
      </c>
      <c r="W1418" s="44">
        <f t="shared" si="1108"/>
        <v>1766382</v>
      </c>
      <c r="X1418" s="45">
        <f t="shared" si="1109"/>
        <v>0.10994862849452564</v>
      </c>
      <c r="Y1418" s="44">
        <f t="shared" si="1110"/>
        <v>2463</v>
      </c>
      <c r="Z1418" s="45">
        <f t="shared" si="1111"/>
        <v>0.19029591284864406</v>
      </c>
      <c r="AA1418" s="46">
        <f t="shared" si="1112"/>
        <v>0.17020909176011445</v>
      </c>
      <c r="AB1418" s="183">
        <f t="shared" si="1113"/>
        <v>17.02</v>
      </c>
      <c r="AC1418" s="36">
        <v>1406</v>
      </c>
      <c r="AD1418" s="47" t="e">
        <f>VLOOKUP(B1418,#REF!,3,FALSE)</f>
        <v>#REF!</v>
      </c>
      <c r="AE1418" s="2" t="e">
        <f t="shared" si="1114"/>
        <v>#REF!</v>
      </c>
    </row>
    <row r="1419" spans="1:31" x14ac:dyDescent="0.2">
      <c r="A1419" s="25">
        <v>99</v>
      </c>
      <c r="B1419" s="38" t="s">
        <v>2437</v>
      </c>
      <c r="C1419" s="73" t="s">
        <v>872</v>
      </c>
      <c r="D1419" s="49">
        <v>477</v>
      </c>
      <c r="E1419" s="132">
        <v>36892</v>
      </c>
      <c r="F1419" s="41">
        <v>7013283</v>
      </c>
      <c r="G1419" s="90">
        <v>11.871409999999999</v>
      </c>
      <c r="H1419" s="41">
        <v>107332</v>
      </c>
      <c r="I1419" s="50">
        <v>2.99072</v>
      </c>
      <c r="J1419" s="41">
        <f t="shared" si="1104"/>
        <v>83578.5579</v>
      </c>
      <c r="K1419" s="41">
        <v>7418496</v>
      </c>
      <c r="L1419" s="90">
        <v>12.16511</v>
      </c>
      <c r="M1419" s="41">
        <v>108987</v>
      </c>
      <c r="N1419" s="50">
        <v>2.0431400000000002</v>
      </c>
      <c r="O1419" s="41">
        <f t="shared" si="1105"/>
        <v>90469.495569999999</v>
      </c>
      <c r="P1419" s="41">
        <v>7743977</v>
      </c>
      <c r="Q1419" s="90">
        <v>13.25933</v>
      </c>
      <c r="R1419" s="41">
        <v>113476</v>
      </c>
      <c r="S1419" s="50">
        <v>2.9962300000000002</v>
      </c>
      <c r="T1419" s="41">
        <f t="shared" si="1106"/>
        <v>103019.94675</v>
      </c>
      <c r="U1419" s="42">
        <f t="shared" si="1107"/>
        <v>277068</v>
      </c>
      <c r="V1419" s="43" t="s">
        <v>37</v>
      </c>
      <c r="W1419" s="44">
        <f t="shared" si="1108"/>
        <v>277068</v>
      </c>
      <c r="X1419" s="45">
        <f t="shared" si="1109"/>
        <v>1.7246126035999704E-2</v>
      </c>
      <c r="Y1419" s="44">
        <f t="shared" si="1110"/>
        <v>477</v>
      </c>
      <c r="Z1419" s="45">
        <f t="shared" si="1111"/>
        <v>3.6853897859847023E-2</v>
      </c>
      <c r="AA1419" s="46">
        <f t="shared" si="1112"/>
        <v>3.1951954903885194E-2</v>
      </c>
      <c r="AB1419" s="183">
        <f>ROUND(+AA1419*$AB$1415,2)</f>
        <v>3.2</v>
      </c>
      <c r="AC1419" s="36">
        <v>1407</v>
      </c>
      <c r="AD1419" s="47" t="e">
        <f>VLOOKUP(B1419,#REF!,3,FALSE)</f>
        <v>#REF!</v>
      </c>
      <c r="AE1419" s="2" t="e">
        <f t="shared" si="1114"/>
        <v>#REF!</v>
      </c>
    </row>
    <row r="1420" spans="1:31" x14ac:dyDescent="0.2">
      <c r="A1420" s="25">
        <v>99</v>
      </c>
      <c r="B1420" s="38" t="s">
        <v>2438</v>
      </c>
      <c r="C1420" s="72" t="s">
        <v>2439</v>
      </c>
      <c r="D1420" s="28">
        <v>634</v>
      </c>
      <c r="E1420" s="132">
        <v>36892</v>
      </c>
      <c r="F1420" s="41">
        <v>10664023</v>
      </c>
      <c r="G1420" s="90">
        <v>15.843220000000001</v>
      </c>
      <c r="H1420" s="41">
        <v>218498</v>
      </c>
      <c r="I1420" s="50">
        <v>3.0037500000000001</v>
      </c>
      <c r="J1420" s="41">
        <f t="shared" si="1104"/>
        <v>169608.77583999999</v>
      </c>
      <c r="K1420" s="41">
        <v>11542158</v>
      </c>
      <c r="L1420" s="90">
        <v>14.0213</v>
      </c>
      <c r="M1420" s="41">
        <v>221721</v>
      </c>
      <c r="N1420" s="50">
        <v>3.0037500000000001</v>
      </c>
      <c r="O1420" s="41">
        <f t="shared" si="1105"/>
        <v>162502.05442</v>
      </c>
      <c r="P1420" s="41">
        <v>12018907</v>
      </c>
      <c r="Q1420" s="90">
        <v>14.13491</v>
      </c>
      <c r="R1420" s="41">
        <v>230649</v>
      </c>
      <c r="S1420" s="50">
        <v>3.0002300000000002</v>
      </c>
      <c r="T1420" s="41">
        <f t="shared" si="1106"/>
        <v>170578.16879</v>
      </c>
      <c r="U1420" s="42">
        <f t="shared" si="1107"/>
        <v>502689</v>
      </c>
      <c r="V1420" s="43" t="s">
        <v>37</v>
      </c>
      <c r="W1420" s="44">
        <f t="shared" si="1108"/>
        <v>502689</v>
      </c>
      <c r="X1420" s="45">
        <f t="shared" si="1109"/>
        <v>3.1289928288039962E-2</v>
      </c>
      <c r="Y1420" s="44">
        <f t="shared" si="1110"/>
        <v>634</v>
      </c>
      <c r="Z1420" s="45">
        <f t="shared" si="1111"/>
        <v>4.8984006799041954E-2</v>
      </c>
      <c r="AA1420" s="46">
        <f t="shared" si="1112"/>
        <v>4.4560487171291449E-2</v>
      </c>
      <c r="AB1420" s="183">
        <f t="shared" si="1113"/>
        <v>4.46</v>
      </c>
      <c r="AC1420" s="36">
        <v>1408</v>
      </c>
      <c r="AD1420" s="47" t="e">
        <f>VLOOKUP(B1420,#REF!,3,FALSE)</f>
        <v>#REF!</v>
      </c>
      <c r="AE1420" s="2" t="e">
        <f t="shared" si="1114"/>
        <v>#REF!</v>
      </c>
    </row>
    <row r="1421" spans="1:31" x14ac:dyDescent="0.2">
      <c r="A1421" s="25">
        <v>99</v>
      </c>
      <c r="B1421" s="38" t="s">
        <v>2440</v>
      </c>
      <c r="C1421" s="72" t="s">
        <v>2441</v>
      </c>
      <c r="D1421" s="28">
        <v>26</v>
      </c>
      <c r="E1421" s="132">
        <v>36892</v>
      </c>
      <c r="F1421" s="41">
        <v>462076</v>
      </c>
      <c r="G1421" s="90">
        <v>8.1</v>
      </c>
      <c r="H1421" s="41">
        <v>252593</v>
      </c>
      <c r="I1421" s="50">
        <v>3.0037500000000001</v>
      </c>
      <c r="J1421" s="41">
        <f t="shared" si="1104"/>
        <v>4501.5418200000004</v>
      </c>
      <c r="K1421" s="41">
        <v>502560</v>
      </c>
      <c r="L1421" s="90">
        <v>8.1</v>
      </c>
      <c r="M1421" s="41">
        <v>254670</v>
      </c>
      <c r="N1421" s="50">
        <v>3.0037500000000001</v>
      </c>
      <c r="O1421" s="41">
        <f t="shared" si="1105"/>
        <v>4835.7010099999998</v>
      </c>
      <c r="P1421" s="41">
        <v>582673</v>
      </c>
      <c r="Q1421" s="90">
        <v>8.1</v>
      </c>
      <c r="R1421" s="41">
        <v>264984</v>
      </c>
      <c r="S1421" s="50">
        <v>3.0037500000000001</v>
      </c>
      <c r="T1421" s="41">
        <f t="shared" si="1106"/>
        <v>5515.59699</v>
      </c>
      <c r="U1421" s="42">
        <f t="shared" si="1107"/>
        <v>14853</v>
      </c>
      <c r="V1421" s="43" t="s">
        <v>37</v>
      </c>
      <c r="W1421" s="44">
        <f t="shared" si="1108"/>
        <v>14853</v>
      </c>
      <c r="X1421" s="45">
        <f t="shared" si="1109"/>
        <v>9.2452650617430956E-4</v>
      </c>
      <c r="Y1421" s="44">
        <f t="shared" si="1110"/>
        <v>26</v>
      </c>
      <c r="Z1421" s="45">
        <f t="shared" si="1111"/>
        <v>2.0088078498029824E-3</v>
      </c>
      <c r="AA1421" s="46">
        <f t="shared" si="1112"/>
        <v>1.737737513895814E-3</v>
      </c>
      <c r="AB1421" s="183">
        <f t="shared" si="1113"/>
        <v>0.17</v>
      </c>
      <c r="AC1421" s="36">
        <v>1409</v>
      </c>
      <c r="AD1421" s="47" t="e">
        <f>VLOOKUP(B1421,#REF!,3,FALSE)</f>
        <v>#REF!</v>
      </c>
      <c r="AE1421" s="2" t="e">
        <f t="shared" si="1114"/>
        <v>#REF!</v>
      </c>
    </row>
    <row r="1422" spans="1:31" x14ac:dyDescent="0.2">
      <c r="A1422" s="25">
        <v>99</v>
      </c>
      <c r="B1422" s="38" t="s">
        <v>2442</v>
      </c>
      <c r="C1422" s="72" t="s">
        <v>2443</v>
      </c>
      <c r="D1422" s="28">
        <v>123</v>
      </c>
      <c r="E1422" s="132">
        <v>36892</v>
      </c>
      <c r="F1422" s="41">
        <v>2675621</v>
      </c>
      <c r="G1422" s="90">
        <v>8.4599100000000007</v>
      </c>
      <c r="H1422" s="41">
        <v>231681</v>
      </c>
      <c r="I1422" s="50">
        <v>0.33667000000000002</v>
      </c>
      <c r="J1422" s="41">
        <f t="shared" si="1104"/>
        <v>22713.512900000002</v>
      </c>
      <c r="K1422" s="41">
        <v>2937777</v>
      </c>
      <c r="L1422" s="90">
        <v>8.4597899999999999</v>
      </c>
      <c r="M1422" s="41">
        <v>233238</v>
      </c>
      <c r="N1422" s="50">
        <v>0.33871000000000001</v>
      </c>
      <c r="O1422" s="41">
        <f t="shared" si="1105"/>
        <v>24931.97653</v>
      </c>
      <c r="P1422" s="41">
        <v>3037767</v>
      </c>
      <c r="Q1422" s="90">
        <v>8.4598700000000004</v>
      </c>
      <c r="R1422" s="41">
        <v>242685</v>
      </c>
      <c r="S1422" s="50">
        <v>0.33789000000000002</v>
      </c>
      <c r="T1422" s="41">
        <f t="shared" si="1106"/>
        <v>25781.114740000001</v>
      </c>
      <c r="U1422" s="42">
        <f t="shared" si="1107"/>
        <v>73427</v>
      </c>
      <c r="V1422" s="43" t="s">
        <v>37</v>
      </c>
      <c r="W1422" s="44">
        <f t="shared" si="1108"/>
        <v>73427</v>
      </c>
      <c r="X1422" s="45">
        <f t="shared" si="1109"/>
        <v>4.5704711350475343E-3</v>
      </c>
      <c r="Y1422" s="44">
        <f t="shared" si="1110"/>
        <v>123</v>
      </c>
      <c r="Z1422" s="45">
        <f t="shared" si="1111"/>
        <v>9.503206366375647E-3</v>
      </c>
      <c r="AA1422" s="46">
        <f t="shared" si="1112"/>
        <v>8.2700225585436195E-3</v>
      </c>
      <c r="AB1422" s="183">
        <f t="shared" si="1113"/>
        <v>0.83</v>
      </c>
      <c r="AC1422" s="36">
        <v>1410</v>
      </c>
      <c r="AD1422" s="47" t="e">
        <f>VLOOKUP(B1422,#REF!,3,FALSE)</f>
        <v>#REF!</v>
      </c>
      <c r="AE1422" s="2" t="e">
        <f t="shared" si="1114"/>
        <v>#REF!</v>
      </c>
    </row>
    <row r="1423" spans="1:31" x14ac:dyDescent="0.2">
      <c r="A1423" s="25">
        <v>99</v>
      </c>
      <c r="B1423" s="38" t="s">
        <v>2444</v>
      </c>
      <c r="C1423" s="72" t="s">
        <v>2445</v>
      </c>
      <c r="D1423" s="28">
        <v>144</v>
      </c>
      <c r="E1423" s="132">
        <v>36892</v>
      </c>
      <c r="F1423" s="41">
        <v>3948304</v>
      </c>
      <c r="G1423" s="90">
        <v>15.29955</v>
      </c>
      <c r="H1423" s="41">
        <v>420319</v>
      </c>
      <c r="I1423" s="50">
        <v>3.0037500000000001</v>
      </c>
      <c r="J1423" s="41">
        <f t="shared" si="1104"/>
        <v>61669.807659999999</v>
      </c>
      <c r="K1423" s="41">
        <v>4327878</v>
      </c>
      <c r="L1423" s="90">
        <v>14.25267</v>
      </c>
      <c r="M1423" s="41">
        <v>424516</v>
      </c>
      <c r="N1423" s="50">
        <v>3.0037500000000001</v>
      </c>
      <c r="O1423" s="41">
        <f t="shared" si="1105"/>
        <v>62958.956870000002</v>
      </c>
      <c r="P1423" s="41">
        <v>4475327</v>
      </c>
      <c r="Q1423" s="90">
        <v>13.788740000000001</v>
      </c>
      <c r="R1423" s="41">
        <v>441710</v>
      </c>
      <c r="S1423" s="50">
        <v>3.0037500000000001</v>
      </c>
      <c r="T1423" s="41">
        <f t="shared" si="1106"/>
        <v>63035.90683</v>
      </c>
      <c r="U1423" s="42">
        <f t="shared" si="1107"/>
        <v>187665</v>
      </c>
      <c r="V1423" s="43" t="s">
        <v>37</v>
      </c>
      <c r="W1423" s="44">
        <f t="shared" si="1108"/>
        <v>187665</v>
      </c>
      <c r="X1423" s="45">
        <f t="shared" si="1109"/>
        <v>1.1681227144765488E-2</v>
      </c>
      <c r="Y1423" s="44">
        <f t="shared" si="1110"/>
        <v>144</v>
      </c>
      <c r="Z1423" s="45">
        <f t="shared" si="1111"/>
        <v>1.1125705014293441E-2</v>
      </c>
      <c r="AA1423" s="46">
        <f t="shared" si="1112"/>
        <v>1.1264585546911452E-2</v>
      </c>
      <c r="AB1423" s="183">
        <f t="shared" si="1113"/>
        <v>1.1299999999999999</v>
      </c>
      <c r="AC1423" s="36">
        <v>1411</v>
      </c>
      <c r="AD1423" s="47" t="e">
        <f>VLOOKUP(B1423,#REF!,3,FALSE)</f>
        <v>#REF!</v>
      </c>
      <c r="AE1423" s="2" t="e">
        <f t="shared" si="1114"/>
        <v>#REF!</v>
      </c>
    </row>
    <row r="1424" spans="1:31" x14ac:dyDescent="0.2">
      <c r="A1424" s="25">
        <v>99</v>
      </c>
      <c r="B1424" s="38" t="s">
        <v>2446</v>
      </c>
      <c r="C1424" s="39" t="s">
        <v>51</v>
      </c>
      <c r="D1424" s="28">
        <v>2665</v>
      </c>
      <c r="E1424" s="132">
        <v>36892</v>
      </c>
      <c r="F1424" s="30"/>
      <c r="G1424" s="90"/>
      <c r="H1424" s="41"/>
      <c r="I1424" s="50"/>
      <c r="J1424" s="41">
        <v>2552317</v>
      </c>
      <c r="K1424" s="41"/>
      <c r="L1424" s="90"/>
      <c r="M1424" s="41"/>
      <c r="N1424" s="50"/>
      <c r="O1424" s="41">
        <v>2730221</v>
      </c>
      <c r="P1424" s="41"/>
      <c r="Q1424" s="90"/>
      <c r="R1424" s="41"/>
      <c r="S1424" s="50"/>
      <c r="T1424" s="41">
        <v>2941622</v>
      </c>
      <c r="U1424" s="42">
        <f t="shared" si="1107"/>
        <v>8224160</v>
      </c>
      <c r="V1424" s="43" t="s">
        <v>37</v>
      </c>
      <c r="W1424" s="44">
        <f t="shared" si="1108"/>
        <v>8224160</v>
      </c>
      <c r="X1424" s="45">
        <f t="shared" si="1109"/>
        <v>0.51191368147973537</v>
      </c>
      <c r="Y1424" s="44">
        <f t="shared" si="1110"/>
        <v>2665</v>
      </c>
      <c r="Z1424" s="45">
        <f t="shared" si="1111"/>
        <v>0.2059028046048057</v>
      </c>
      <c r="AA1424" s="46">
        <f t="shared" si="1112"/>
        <v>0.28240552382353812</v>
      </c>
      <c r="AB1424" s="183">
        <f t="shared" si="1113"/>
        <v>28.24</v>
      </c>
      <c r="AC1424" s="36">
        <v>1412</v>
      </c>
      <c r="AD1424" s="47" t="e">
        <f>VLOOKUP(B1424,#REF!,3,FALSE)</f>
        <v>#REF!</v>
      </c>
      <c r="AE1424" s="2" t="e">
        <f t="shared" si="1114"/>
        <v>#REF!</v>
      </c>
    </row>
    <row r="1425" spans="1:36" x14ac:dyDescent="0.2">
      <c r="A1425" s="25">
        <v>99</v>
      </c>
      <c r="B1425" s="51" t="s">
        <v>2447</v>
      </c>
      <c r="C1425" s="52" t="s">
        <v>2448</v>
      </c>
      <c r="D1425" s="71">
        <f>SUBTOTAL(9,D1416:D1424)</f>
        <v>12943</v>
      </c>
      <c r="E1425" s="67"/>
      <c r="F1425" s="55"/>
      <c r="G1425" s="56"/>
      <c r="H1425" s="55"/>
      <c r="I1425" s="56"/>
      <c r="J1425" s="57">
        <f>SUBTOTAL(9,J1416:J1424)</f>
        <v>4871324.602669999</v>
      </c>
      <c r="K1425" s="58"/>
      <c r="L1425" s="59"/>
      <c r="M1425" s="58"/>
      <c r="N1425" s="59"/>
      <c r="O1425" s="57">
        <f>SUBTOTAL(9,O1416:O1424)</f>
        <v>5348570.4823399996</v>
      </c>
      <c r="P1425" s="57"/>
      <c r="Q1425" s="60"/>
      <c r="R1425" s="57"/>
      <c r="S1425" s="60"/>
      <c r="T1425" s="57">
        <f>SUBTOTAL(9,T1416:T1424)</f>
        <v>5845625.2331800004</v>
      </c>
      <c r="U1425" s="57">
        <f>SUBTOTAL(9,U1416:U1424)</f>
        <v>16065521</v>
      </c>
      <c r="V1425" s="43"/>
      <c r="W1425" s="61">
        <f t="shared" ref="W1425:AB1425" si="1115">SUBTOTAL(9,W1416:W1424)</f>
        <v>16065521</v>
      </c>
      <c r="X1425" s="62">
        <f t="shared" si="1115"/>
        <v>1</v>
      </c>
      <c r="Y1425" s="61">
        <f t="shared" si="1115"/>
        <v>12943</v>
      </c>
      <c r="Z1425" s="62">
        <f t="shared" si="1115"/>
        <v>1</v>
      </c>
      <c r="AA1425" s="63">
        <f t="shared" si="1115"/>
        <v>1</v>
      </c>
      <c r="AB1425" s="64">
        <f t="shared" si="1115"/>
        <v>100.00999999999999</v>
      </c>
      <c r="AC1425" s="36">
        <v>1413</v>
      </c>
      <c r="AD1425" s="47" t="e">
        <f>VLOOKUP(B1425,#REF!,3,FALSE)</f>
        <v>#REF!</v>
      </c>
      <c r="AE1425" s="2" t="e">
        <f t="shared" si="1114"/>
        <v>#REF!</v>
      </c>
    </row>
    <row r="1426" spans="1:36" customFormat="1" x14ac:dyDescent="0.2">
      <c r="A1426" s="25">
        <v>99</v>
      </c>
      <c r="B1426" s="51"/>
      <c r="C1426" s="52"/>
      <c r="D1426" s="53" t="s">
        <v>54</v>
      </c>
      <c r="E1426" s="54">
        <f>COUNTIF(E1416:E1424,"&gt;0.0")</f>
        <v>9</v>
      </c>
      <c r="F1426" s="133"/>
      <c r="G1426" s="133"/>
      <c r="H1426" s="133"/>
      <c r="I1426" s="133"/>
      <c r="J1426" s="133"/>
      <c r="K1426" s="133"/>
      <c r="L1426" s="133"/>
      <c r="M1426" s="133"/>
      <c r="N1426" s="133"/>
      <c r="O1426" s="133"/>
      <c r="P1426" s="133"/>
      <c r="Q1426" s="133"/>
      <c r="R1426" s="133"/>
      <c r="S1426" s="133"/>
      <c r="T1426" s="133"/>
      <c r="U1426" s="133"/>
      <c r="V1426" s="43"/>
      <c r="W1426" s="134"/>
      <c r="X1426" s="134"/>
      <c r="Y1426" s="134"/>
      <c r="Z1426" s="134"/>
      <c r="AA1426" s="134"/>
      <c r="AB1426" s="186"/>
      <c r="AC1426" s="36">
        <v>1414</v>
      </c>
      <c r="AD1426" s="47"/>
      <c r="AE1426" s="2"/>
    </row>
    <row r="1427" spans="1:36" customFormat="1" x14ac:dyDescent="0.2">
      <c r="B1427" s="135"/>
      <c r="C1427" s="135"/>
      <c r="D1427" s="136">
        <f>SUM(D11:D1425)/2</f>
        <v>3190369</v>
      </c>
      <c r="E1427" s="135"/>
      <c r="F1427" s="135"/>
      <c r="G1427" s="135"/>
      <c r="H1427" s="135"/>
      <c r="I1427" s="135"/>
      <c r="J1427" s="135"/>
      <c r="K1427" s="135"/>
      <c r="L1427" s="135"/>
      <c r="M1427" s="135"/>
      <c r="N1427" s="135"/>
      <c r="O1427" s="135"/>
      <c r="P1427" s="135"/>
      <c r="Q1427" s="135"/>
      <c r="R1427" s="135"/>
      <c r="S1427" s="135"/>
      <c r="T1427" s="135"/>
      <c r="U1427" s="135"/>
      <c r="V1427" s="135"/>
      <c r="W1427" s="135"/>
      <c r="X1427" s="135"/>
      <c r="Y1427" s="135"/>
      <c r="Z1427" s="135"/>
      <c r="AA1427" s="135"/>
      <c r="AB1427" s="186"/>
      <c r="AC1427" s="135"/>
      <c r="AD1427" s="135"/>
      <c r="AE1427" s="135"/>
      <c r="AF1427" s="135"/>
      <c r="AG1427" s="135"/>
      <c r="AH1427" s="135"/>
    </row>
    <row r="1428" spans="1:36" customFormat="1" x14ac:dyDescent="0.2">
      <c r="B1428" s="135"/>
      <c r="C1428" s="135"/>
      <c r="D1428" s="137"/>
      <c r="E1428" s="135"/>
      <c r="F1428" s="135"/>
      <c r="G1428" s="135"/>
      <c r="H1428" s="135"/>
      <c r="I1428" s="135"/>
      <c r="J1428" s="135"/>
      <c r="K1428" s="135"/>
      <c r="L1428" s="135"/>
      <c r="M1428" s="135"/>
      <c r="N1428" s="135"/>
      <c r="O1428" s="135"/>
      <c r="P1428" s="135"/>
      <c r="Q1428" s="135"/>
      <c r="R1428" s="135"/>
      <c r="S1428" s="135"/>
      <c r="T1428" s="135"/>
      <c r="U1428" s="135"/>
      <c r="V1428" s="135"/>
      <c r="W1428" s="135"/>
      <c r="X1428" s="135"/>
      <c r="Y1428" s="135"/>
      <c r="Z1428" s="135"/>
      <c r="AA1428" s="135"/>
      <c r="AB1428" s="187"/>
      <c r="AC1428" s="138"/>
      <c r="AD1428" s="135"/>
      <c r="AE1428" s="135"/>
      <c r="AF1428" s="135"/>
      <c r="AG1428" s="135"/>
      <c r="AH1428" s="135"/>
    </row>
    <row r="1429" spans="1:36" customFormat="1" x14ac:dyDescent="0.2">
      <c r="B1429" s="135"/>
      <c r="C1429" s="135"/>
      <c r="D1429" s="139"/>
      <c r="E1429" s="135"/>
      <c r="F1429" s="140"/>
      <c r="G1429" s="135"/>
      <c r="H1429" s="135"/>
      <c r="I1429" s="135"/>
      <c r="J1429" s="135"/>
      <c r="K1429" s="135"/>
      <c r="L1429" s="135"/>
      <c r="M1429" s="135"/>
      <c r="N1429" s="135"/>
      <c r="O1429" s="135"/>
      <c r="P1429" s="135"/>
      <c r="Q1429" s="135"/>
      <c r="R1429" s="135"/>
      <c r="S1429" s="135"/>
      <c r="T1429" s="135"/>
      <c r="U1429" s="135"/>
      <c r="V1429" s="135"/>
      <c r="W1429" s="135"/>
      <c r="X1429" s="135"/>
      <c r="Y1429" s="135"/>
      <c r="Z1429" s="135"/>
      <c r="AA1429" s="141"/>
      <c r="AB1429" s="187"/>
      <c r="AC1429" s="142"/>
      <c r="AD1429" s="135"/>
      <c r="AE1429" s="135"/>
      <c r="AF1429" s="135"/>
      <c r="AG1429" s="135"/>
      <c r="AH1429" s="135"/>
    </row>
    <row r="1430" spans="1:36" customFormat="1" ht="13.5" thickBot="1" x14ac:dyDescent="0.25">
      <c r="A1430" s="2"/>
      <c r="B1430" s="2"/>
      <c r="C1430" s="2"/>
      <c r="D1430" s="3"/>
      <c r="E1430" s="10"/>
      <c r="F1430" s="2"/>
      <c r="G1430" s="2"/>
      <c r="H1430" s="2"/>
      <c r="I1430" s="2"/>
      <c r="J1430" s="2"/>
      <c r="K1430" s="2"/>
      <c r="L1430" s="135"/>
      <c r="M1430" s="135"/>
      <c r="N1430" s="135"/>
      <c r="O1430" s="135"/>
      <c r="P1430" s="135"/>
      <c r="Q1430" s="135"/>
      <c r="R1430" s="135"/>
      <c r="S1430" s="135"/>
      <c r="T1430" s="135"/>
      <c r="U1430" s="135"/>
      <c r="V1430" s="143"/>
      <c r="W1430" s="5"/>
      <c r="X1430" s="141"/>
      <c r="Y1430" s="5"/>
      <c r="Z1430" s="141"/>
      <c r="AA1430" s="141"/>
      <c r="AB1430" s="188"/>
      <c r="AC1430" s="145"/>
      <c r="AD1430" s="2"/>
      <c r="AE1430" s="2"/>
      <c r="AF1430" s="2"/>
      <c r="AG1430" s="2"/>
      <c r="AH1430" s="2"/>
      <c r="AI1430" s="2"/>
      <c r="AJ1430" s="2"/>
    </row>
    <row r="1431" spans="1:36" ht="13.5" customHeight="1" thickTop="1" x14ac:dyDescent="0.2">
      <c r="B1431" s="146" t="s">
        <v>2</v>
      </c>
      <c r="C1431" s="8"/>
      <c r="D1431" s="2"/>
      <c r="F1431" s="147" t="s">
        <v>2449</v>
      </c>
      <c r="G1431" s="148"/>
      <c r="H1431" s="148"/>
      <c r="I1431" s="148"/>
      <c r="J1431" s="148"/>
      <c r="K1431" s="149"/>
      <c r="L1431" s="135"/>
      <c r="M1431" s="135"/>
      <c r="N1431" s="135"/>
      <c r="O1431" s="135"/>
      <c r="P1431" s="135"/>
      <c r="Q1431" s="135"/>
      <c r="R1431" s="135"/>
      <c r="S1431" s="135"/>
      <c r="T1431" s="135"/>
      <c r="U1431" s="135"/>
      <c r="V1431" s="147" t="s">
        <v>2449</v>
      </c>
      <c r="W1431" s="147"/>
      <c r="X1431" s="147"/>
      <c r="Y1431" s="147"/>
      <c r="Z1431" s="147"/>
      <c r="AA1431" s="150"/>
      <c r="AC1431" s="145"/>
    </row>
    <row r="1432" spans="1:36" ht="12.75" customHeight="1" x14ac:dyDescent="0.2">
      <c r="B1432" s="146" t="s">
        <v>5</v>
      </c>
      <c r="C1432" s="8"/>
      <c r="D1432" s="2"/>
      <c r="F1432" s="151" t="s">
        <v>2450</v>
      </c>
      <c r="G1432" s="152"/>
      <c r="H1432" s="152"/>
      <c r="I1432" s="152"/>
      <c r="J1432" s="152"/>
      <c r="K1432" s="153"/>
      <c r="L1432" s="135"/>
      <c r="M1432" s="135"/>
      <c r="N1432" s="135"/>
      <c r="O1432" s="135"/>
      <c r="P1432" s="135"/>
      <c r="Q1432" s="135"/>
      <c r="R1432" s="135"/>
      <c r="S1432" s="135"/>
      <c r="T1432" s="135"/>
      <c r="U1432" s="135"/>
      <c r="V1432" s="151" t="s">
        <v>2450</v>
      </c>
      <c r="W1432" s="152"/>
      <c r="X1432" s="152"/>
      <c r="Y1432" s="152"/>
      <c r="Z1432" s="152"/>
      <c r="AA1432" s="153"/>
      <c r="AC1432" s="145"/>
    </row>
    <row r="1433" spans="1:36" ht="12.75" customHeight="1" x14ac:dyDescent="0.2">
      <c r="D1433" s="2"/>
      <c r="F1433" s="151" t="s">
        <v>2451</v>
      </c>
      <c r="G1433" s="152"/>
      <c r="H1433" s="152"/>
      <c r="I1433" s="152"/>
      <c r="J1433" s="152"/>
      <c r="K1433" s="153"/>
      <c r="L1433" s="135"/>
      <c r="M1433" s="135"/>
      <c r="N1433" s="135"/>
      <c r="O1433" s="135"/>
      <c r="P1433" s="135"/>
      <c r="Q1433" s="135"/>
      <c r="R1433" s="135"/>
      <c r="S1433" s="135"/>
      <c r="T1433" s="135"/>
      <c r="U1433" s="135"/>
      <c r="V1433" s="151" t="s">
        <v>2452</v>
      </c>
      <c r="W1433" s="152"/>
      <c r="X1433" s="152"/>
      <c r="Y1433" s="152"/>
      <c r="Z1433" s="152"/>
      <c r="AA1433" s="153"/>
      <c r="AC1433" s="145"/>
    </row>
    <row r="1434" spans="1:36" ht="14.25" customHeight="1" thickBot="1" x14ac:dyDescent="0.25">
      <c r="D1434" s="2"/>
      <c r="F1434" s="154"/>
      <c r="G1434" s="155"/>
      <c r="H1434" s="155"/>
      <c r="I1434" s="155"/>
      <c r="J1434" s="155"/>
      <c r="K1434" s="156"/>
      <c r="L1434" s="135"/>
      <c r="M1434" s="135"/>
      <c r="N1434" s="135"/>
      <c r="O1434" s="135"/>
      <c r="P1434" s="135"/>
      <c r="Q1434" s="135"/>
      <c r="R1434" s="135"/>
      <c r="S1434" s="135"/>
      <c r="T1434" s="135"/>
      <c r="U1434" s="135"/>
      <c r="V1434" s="157"/>
      <c r="W1434" s="155"/>
      <c r="X1434" s="155"/>
      <c r="Y1434" s="155"/>
      <c r="Z1434" s="155"/>
      <c r="AA1434" s="156"/>
      <c r="AC1434" s="145"/>
    </row>
    <row r="1435" spans="1:36" ht="13.5" thickTop="1" x14ac:dyDescent="0.2">
      <c r="D1435" s="2"/>
      <c r="E1435" s="158"/>
      <c r="L1435" s="135"/>
      <c r="M1435" s="135"/>
      <c r="N1435" s="135"/>
      <c r="O1435" s="135"/>
      <c r="P1435" s="135"/>
      <c r="Q1435" s="135"/>
      <c r="R1435" s="135"/>
      <c r="S1435" s="135"/>
      <c r="T1435" s="135"/>
      <c r="U1435" s="135"/>
      <c r="V1435" s="159"/>
      <c r="AC1435" s="145"/>
    </row>
    <row r="1436" spans="1:36" x14ac:dyDescent="0.2">
      <c r="D1436" s="2"/>
      <c r="E1436" s="158"/>
      <c r="L1436" s="135"/>
      <c r="V1436" s="159"/>
      <c r="AC1436" s="145"/>
    </row>
  </sheetData>
  <sortState ref="A810:AC828">
    <sortCondition ref="B810:B828"/>
  </sortState>
  <mergeCells count="2">
    <mergeCell ref="V3:AB6"/>
    <mergeCell ref="F3:T5"/>
  </mergeCells>
  <printOptions horizontalCentered="1" verticalCentered="1"/>
  <pageMargins left="0.25" right="0.25" top="0.75" bottom="0.75" header="0.3" footer="0.3"/>
  <pageSetup scale="49" fitToHeight="0" orientation="landscape" horizontalDpi="4294967292" r:id="rId1"/>
  <headerFooter alignWithMargins="0">
    <oddHeader>&amp;LCustomer Accounts, Local Option County Data - Keokuk&amp;C&amp;D&amp;RPre Election Meeting</oddHeader>
    <oddFooter>&amp;LCustomer Accounts, Local Support&amp;C&amp;P&amp;RDon Burr,JwG, KK</oddFooter>
  </headerFooter>
  <rowBreaks count="15" manualBreakCount="15">
    <brk id="96" min="4" max="26" man="1"/>
    <brk id="181" min="4" max="26" man="1"/>
    <brk id="270" min="4" max="26" man="1"/>
    <brk id="345" min="4" max="26" man="1"/>
    <brk id="428" min="4" max="26" man="1"/>
    <brk id="510" min="4" max="26" man="1"/>
    <brk id="590" min="4" max="26" man="1"/>
    <brk id="670" min="4" max="26" man="1"/>
    <brk id="843" min="4" max="26" man="1"/>
    <brk id="923" min="4" max="26" man="1"/>
    <brk id="1015" min="4" max="26" man="1"/>
    <brk id="1097" min="4" max="26" man="1"/>
    <brk id="1179" min="4" max="26" man="1"/>
    <brk id="1261" min="4" max="26" man="1"/>
    <brk id="1361" min="4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 All Web Pop and Levy Juris</vt:lpstr>
      <vt:lpstr>'  All Web Pop and Levy Juris'!Print_Area</vt:lpstr>
      <vt:lpstr>'  All Web Pop and Levy Juris'!Print_Titles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Gabrielson</dc:creator>
  <cp:lastModifiedBy>Thelen, Rob [IDR]</cp:lastModifiedBy>
  <cp:lastPrinted>2019-03-06T17:16:06Z</cp:lastPrinted>
  <dcterms:created xsi:type="dcterms:W3CDTF">2014-03-24T14:33:16Z</dcterms:created>
  <dcterms:modified xsi:type="dcterms:W3CDTF">2024-08-15T20:47:16Z</dcterms:modified>
  <cp:contentStatus/>
</cp:coreProperties>
</file>