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PT\DISTRIBUTIONS\IMPACT Distributions\Quarterly Distributions\FY24\Flood Mitigation and Reinvestment\"/>
    </mc:Choice>
  </mc:AlternateContent>
  <xr:revisionPtr revIDLastSave="0" documentId="13_ncr:1_{17377516-6B56-4683-A516-89E88F9F5BA2}" xr6:coauthVersionLast="36" xr6:coauthVersionMax="36" xr10:uidLastSave="{00000000-0000-0000-0000-000000000000}"/>
  <bookViews>
    <workbookView xWindow="0" yWindow="0" windowWidth="21570" windowHeight="7890" activeTab="5" xr2:uid="{00000000-000D-0000-FFFF-FFFF00000000}"/>
  </bookViews>
  <sheets>
    <sheet name="QTR1" sheetId="1" r:id="rId1"/>
    <sheet name="Fort Dodge Q1 Overpayment" sheetId="2" r:id="rId2"/>
    <sheet name="QTR2" sheetId="3" r:id="rId3"/>
    <sheet name="QTR3" sheetId="4" r:id="rId4"/>
    <sheet name="QTR4" sheetId="5" r:id="rId5"/>
    <sheet name="Late Filed Returns" sheetId="6" r:id="rId6"/>
  </sheets>
  <calcPr calcId="191029"/>
</workbook>
</file>

<file path=xl/calcChain.xml><?xml version="1.0" encoding="utf-8"?>
<calcChain xmlns="http://schemas.openxmlformats.org/spreadsheetml/2006/main">
  <c r="U15" i="6" l="1"/>
  <c r="T13" i="6"/>
  <c r="T15" i="6" s="1"/>
  <c r="M13" i="6"/>
  <c r="I13" i="6"/>
  <c r="E13" i="6"/>
  <c r="U10" i="6"/>
  <c r="Q10" i="6"/>
  <c r="P10" i="6"/>
  <c r="L10" i="6"/>
  <c r="K10" i="6"/>
  <c r="H10" i="6"/>
  <c r="G10" i="6"/>
  <c r="D10" i="6"/>
  <c r="C10" i="6"/>
  <c r="T9" i="6"/>
  <c r="V9" i="6" s="1"/>
  <c r="R9" i="6"/>
  <c r="M9" i="6"/>
  <c r="I9" i="6"/>
  <c r="E9" i="6"/>
  <c r="T8" i="6"/>
  <c r="V8" i="6" s="1"/>
  <c r="R8" i="6"/>
  <c r="M8" i="6"/>
  <c r="I8" i="6"/>
  <c r="E8" i="6"/>
  <c r="T7" i="6"/>
  <c r="V7" i="6" s="1"/>
  <c r="R7" i="6"/>
  <c r="M7" i="6"/>
  <c r="I7" i="6"/>
  <c r="E7" i="6"/>
  <c r="T6" i="6"/>
  <c r="V6" i="6" s="1"/>
  <c r="R6" i="6"/>
  <c r="M6" i="6"/>
  <c r="I6" i="6"/>
  <c r="E6" i="6"/>
  <c r="T5" i="6"/>
  <c r="V5" i="6" s="1"/>
  <c r="R5" i="6"/>
  <c r="M5" i="6"/>
  <c r="I5" i="6"/>
  <c r="E5" i="6"/>
  <c r="E10" i="6" s="1"/>
  <c r="E15" i="6" s="1"/>
  <c r="T4" i="6"/>
  <c r="V4" i="6" s="1"/>
  <c r="R4" i="6"/>
  <c r="R10" i="6" s="1"/>
  <c r="R15" i="6" s="1"/>
  <c r="M4" i="6"/>
  <c r="I4" i="6"/>
  <c r="E4" i="6"/>
  <c r="T3" i="6"/>
  <c r="T10" i="6" s="1"/>
  <c r="R3" i="6"/>
  <c r="M3" i="6"/>
  <c r="M10" i="6" s="1"/>
  <c r="M15" i="6" s="1"/>
  <c r="I3" i="6"/>
  <c r="I10" i="6" s="1"/>
  <c r="I15" i="6" s="1"/>
  <c r="E3" i="6"/>
  <c r="V3" i="6" l="1"/>
  <c r="V10" i="6" s="1"/>
  <c r="V13" i="6"/>
  <c r="V15" i="6" s="1"/>
  <c r="V19" i="6" l="1"/>
  <c r="M29" i="5" l="1"/>
  <c r="I25" i="5"/>
  <c r="M31" i="5" s="1"/>
  <c r="E47" i="4" l="1"/>
  <c r="E41" i="4"/>
  <c r="E40" i="4"/>
  <c r="D45" i="4"/>
  <c r="E45" i="4" s="1"/>
  <c r="D44" i="4"/>
  <c r="E44" i="4" s="1"/>
  <c r="D43" i="4"/>
  <c r="E43" i="4" s="1"/>
  <c r="D42" i="4"/>
  <c r="E42" i="4" s="1"/>
  <c r="D41" i="4"/>
  <c r="D40" i="4"/>
  <c r="D39" i="4"/>
  <c r="E39" i="4" s="1"/>
  <c r="D46" i="4"/>
  <c r="E46" i="4" s="1"/>
  <c r="C48" i="4"/>
  <c r="B48" i="4"/>
  <c r="M30" i="4"/>
  <c r="I25" i="4"/>
  <c r="M32" i="4" s="1"/>
  <c r="I14" i="4"/>
  <c r="D48" i="4" l="1"/>
  <c r="E48" i="4"/>
  <c r="G25" i="1"/>
  <c r="G14" i="1"/>
  <c r="M32" i="3"/>
  <c r="M30" i="3"/>
  <c r="I25" i="3"/>
  <c r="G25" i="3"/>
  <c r="I14" i="3"/>
  <c r="G14" i="3"/>
  <c r="M9" i="2" l="1"/>
  <c r="M7" i="2"/>
  <c r="E7" i="2"/>
  <c r="I7" i="2" s="1"/>
  <c r="I25" i="1" l="1"/>
  <c r="I14" i="1"/>
</calcChain>
</file>

<file path=xl/sharedStrings.xml><?xml version="1.0" encoding="utf-8"?>
<sst xmlns="http://schemas.openxmlformats.org/spreadsheetml/2006/main" count="315" uniqueCount="73">
  <si>
    <t>Field</t>
  </si>
  <si>
    <t>Value</t>
  </si>
  <si>
    <t>Administrative Details</t>
  </si>
  <si>
    <t>Total Admin Fee</t>
  </si>
  <si>
    <t>Flood Mitigation Details</t>
  </si>
  <si>
    <t>District</t>
  </si>
  <si>
    <t>Reported Sales</t>
  </si>
  <si>
    <t>Base Amount</t>
  </si>
  <si>
    <t>Increment</t>
  </si>
  <si>
    <t>70% Cap</t>
  </si>
  <si>
    <t>Remaining Fiscal Year Cap</t>
  </si>
  <si>
    <t>Admin Fee</t>
  </si>
  <si>
    <t>Funded Amount</t>
  </si>
  <si>
    <t>Allowed Distribution</t>
  </si>
  <si>
    <t>Coralville Flood Mitigation</t>
  </si>
  <si>
    <t>Storm Lake Flood Mitigation</t>
  </si>
  <si>
    <t>Burlington Flood Mitigation</t>
  </si>
  <si>
    <t>Council Bluffs Flood Mitigation</t>
  </si>
  <si>
    <t>Waverly Flood Mitigation</t>
  </si>
  <si>
    <t>Dubuque Flood Mitigation</t>
  </si>
  <si>
    <t>Des Moines Flood Mitigation</t>
  </si>
  <si>
    <t>Cedar Rapids Flood Mitigation</t>
  </si>
  <si>
    <t>Reinvestment District Details - Version 1</t>
  </si>
  <si>
    <t>State Sales Tax</t>
  </si>
  <si>
    <t>Sales Subject to Tax</t>
  </si>
  <si>
    <t>Reported State Hotel/Motel</t>
  </si>
  <si>
    <t>Remaining Cap</t>
  </si>
  <si>
    <t>Total Distribution</t>
  </si>
  <si>
    <t>Distribution Less Fees</t>
  </si>
  <si>
    <t>Waterloo Reinvestment District V1</t>
  </si>
  <si>
    <t>Coralville Reinvestment District V1</t>
  </si>
  <si>
    <t>Grinnell Reinvestment District V1</t>
  </si>
  <si>
    <t>Mason City Reinvestment District V1</t>
  </si>
  <si>
    <t>Sioux City Reinvestment District V1</t>
  </si>
  <si>
    <t>Des Moines Reinvestment District V1</t>
  </si>
  <si>
    <t>Muscatine Reinvestment District V1</t>
  </si>
  <si>
    <t>Sales Tax</t>
  </si>
  <si>
    <t>Sales</t>
  </si>
  <si>
    <t>Sales Base</t>
  </si>
  <si>
    <t>Sales Increment</t>
  </si>
  <si>
    <t>Hotel/Motel Tax</t>
  </si>
  <si>
    <t>Hotel/Motel Base</t>
  </si>
  <si>
    <t>HM Increment</t>
  </si>
  <si>
    <t>Fort Dodge Reinvestment District V2</t>
  </si>
  <si>
    <t>Distibution</t>
  </si>
  <si>
    <t>Correcteded</t>
  </si>
  <si>
    <t>Overpayment</t>
  </si>
  <si>
    <t>Merle Hay Reinvestment District V2</t>
  </si>
  <si>
    <t xml:space="preserve">less Ft Dodge's prior quarters overpayment </t>
  </si>
  <si>
    <t>Amount of Distribution</t>
  </si>
  <si>
    <t>Total FY24Q3 Distribution</t>
  </si>
  <si>
    <t>FY22</t>
  </si>
  <si>
    <t>FY23</t>
  </si>
  <si>
    <t>FY24Q3</t>
  </si>
  <si>
    <t>Total Payment Amount</t>
  </si>
  <si>
    <t>NOTE: Distribution made includes late returns for FY22 and FY23. Prior year reports have been updated with details.</t>
  </si>
  <si>
    <t>Supplemental Amounts for Annual REI Supplemental Distributions to Account for Late Filed and Amended Returns</t>
  </si>
  <si>
    <t xml:space="preserve">QTR 1 Sales </t>
  </si>
  <si>
    <t>QTR 1 Hotel</t>
  </si>
  <si>
    <t>QTR 1 Total</t>
  </si>
  <si>
    <t>QTR 2 Sales</t>
  </si>
  <si>
    <t>QTR2 Hotel</t>
  </si>
  <si>
    <t>QTR 2 Total</t>
  </si>
  <si>
    <t>QTR 3 Sales</t>
  </si>
  <si>
    <t>QTR 3 Hotel</t>
  </si>
  <si>
    <t>QTR 3 Total</t>
  </si>
  <si>
    <t>QTR 4 Sales</t>
  </si>
  <si>
    <t>QTR 4 Hotel</t>
  </si>
  <si>
    <t>QTR 4 Total</t>
  </si>
  <si>
    <t>Sales Total</t>
  </si>
  <si>
    <t>Hotel Total</t>
  </si>
  <si>
    <t>Yearly Total</t>
  </si>
  <si>
    <t>All REI juris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</si>
</sst>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333333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8.5"/>
      <color rgb="FF000000"/>
      <name val="Arial"/>
      <family val="2"/>
    </font>
    <font>
      <sz val="8.5"/>
      <color rgb="FF000000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5B3D7"/>
        <bgColor rgb="FF95B3D7"/>
      </patternFill>
    </fill>
    <fill>
      <patternFill patternType="solid">
        <fgColor rgb="FFDBE5F1"/>
        <bgColor rgb="FFDBE5F1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ck">
        <color auto="1"/>
      </top>
      <bottom style="double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double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4" fontId="2" fillId="0" borderId="0" xfId="0" applyNumberFormat="1" applyFont="1" applyFill="1" applyBorder="1" applyAlignment="1">
      <alignment horizontal="right" vertical="center" wrapText="1"/>
    </xf>
    <xf numFmtId="0" fontId="1" fillId="0" borderId="0" xfId="0" applyFont="1"/>
    <xf numFmtId="4" fontId="1" fillId="0" borderId="0" xfId="0" applyNumberFormat="1" applyFont="1"/>
    <xf numFmtId="0" fontId="3" fillId="2" borderId="1" xfId="0" applyFont="1" applyFill="1" applyBorder="1" applyAlignment="1">
      <alignment horizontal="center" wrapText="1"/>
    </xf>
    <xf numFmtId="0" fontId="4" fillId="3" borderId="0" xfId="0" applyFont="1" applyFill="1" applyAlignment="1">
      <alignment horizontal="left" wrapText="1"/>
    </xf>
    <xf numFmtId="0" fontId="4" fillId="0" borderId="0" xfId="0" applyFont="1" applyAlignment="1">
      <alignment horizontal="left" wrapText="1"/>
    </xf>
    <xf numFmtId="4" fontId="4" fillId="0" borderId="0" xfId="0" applyNumberFormat="1" applyFont="1" applyAlignment="1">
      <alignment horizontal="right" wrapText="1"/>
    </xf>
    <xf numFmtId="164" fontId="1" fillId="0" borderId="0" xfId="0" applyNumberFormat="1" applyFont="1"/>
    <xf numFmtId="164" fontId="3" fillId="2" borderId="1" xfId="0" applyNumberFormat="1" applyFont="1" applyFill="1" applyBorder="1" applyAlignment="1">
      <alignment horizontal="center" wrapText="1"/>
    </xf>
    <xf numFmtId="164" fontId="4" fillId="0" borderId="0" xfId="0" applyNumberFormat="1" applyFont="1" applyAlignment="1">
      <alignment horizontal="left" wrapText="1"/>
    </xf>
    <xf numFmtId="164" fontId="4" fillId="0" borderId="0" xfId="0" applyNumberFormat="1" applyFont="1" applyAlignment="1">
      <alignment horizontal="right" wrapText="1"/>
    </xf>
    <xf numFmtId="164" fontId="1" fillId="0" borderId="2" xfId="0" applyNumberFormat="1" applyFont="1" applyBorder="1"/>
    <xf numFmtId="0" fontId="1" fillId="0" borderId="0" xfId="0" applyFont="1" applyFill="1"/>
    <xf numFmtId="0" fontId="1" fillId="0" borderId="0" xfId="0" applyFont="1" applyFill="1" applyBorder="1"/>
    <xf numFmtId="0" fontId="2" fillId="0" borderId="0" xfId="0" applyFont="1" applyFill="1" applyBorder="1" applyAlignment="1">
      <alignment horizontal="left" vertical="top"/>
    </xf>
    <xf numFmtId="4" fontId="1" fillId="0" borderId="0" xfId="0" applyNumberFormat="1" applyFont="1" applyFill="1" applyBorder="1"/>
    <xf numFmtId="4" fontId="1" fillId="0" borderId="3" xfId="0" applyNumberFormat="1" applyFont="1" applyBorder="1"/>
    <xf numFmtId="4" fontId="1" fillId="0" borderId="3" xfId="0" applyNumberFormat="1" applyFont="1" applyFill="1" applyBorder="1"/>
    <xf numFmtId="4" fontId="2" fillId="0" borderId="3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wrapText="1"/>
    </xf>
    <xf numFmtId="0" fontId="6" fillId="3" borderId="0" xfId="0" applyFont="1" applyFill="1" applyAlignment="1">
      <alignment horizontal="left" wrapText="1"/>
    </xf>
    <xf numFmtId="0" fontId="6" fillId="0" borderId="0" xfId="0" applyFont="1" applyAlignment="1">
      <alignment horizontal="left" wrapText="1"/>
    </xf>
    <xf numFmtId="4" fontId="6" fillId="0" borderId="0" xfId="0" applyNumberFormat="1" applyFont="1" applyAlignment="1">
      <alignment horizontal="right" wrapText="1"/>
    </xf>
    <xf numFmtId="4" fontId="0" fillId="0" borderId="0" xfId="0" applyNumberFormat="1"/>
    <xf numFmtId="4" fontId="7" fillId="0" borderId="3" xfId="0" applyNumberFormat="1" applyFont="1" applyBorder="1"/>
    <xf numFmtId="4" fontId="7" fillId="0" borderId="4" xfId="0" applyNumberFormat="1" applyFont="1" applyBorder="1"/>
    <xf numFmtId="0" fontId="7" fillId="0" borderId="0" xfId="0" applyFont="1"/>
    <xf numFmtId="0" fontId="0" fillId="0" borderId="0" xfId="0" applyAlignment="1">
      <alignment horizontal="right"/>
    </xf>
    <xf numFmtId="4" fontId="7" fillId="0" borderId="2" xfId="0" applyNumberFormat="1" applyFont="1" applyBorder="1"/>
    <xf numFmtId="4" fontId="5" fillId="2" borderId="1" xfId="0" applyNumberFormat="1" applyFont="1" applyFill="1" applyBorder="1" applyAlignment="1">
      <alignment horizontal="center" wrapText="1"/>
    </xf>
    <xf numFmtId="4" fontId="6" fillId="0" borderId="0" xfId="0" applyNumberFormat="1" applyFont="1" applyAlignment="1">
      <alignment horizontal="left" wrapText="1"/>
    </xf>
    <xf numFmtId="164" fontId="0" fillId="0" borderId="0" xfId="0" applyNumberFormat="1"/>
    <xf numFmtId="164" fontId="0" fillId="0" borderId="4" xfId="0" applyNumberFormat="1" applyBorder="1"/>
    <xf numFmtId="164" fontId="0" fillId="0" borderId="5" xfId="0" applyNumberFormat="1" applyBorder="1"/>
    <xf numFmtId="0" fontId="6" fillId="0" borderId="6" xfId="0" applyFont="1" applyBorder="1" applyAlignment="1">
      <alignment horizontal="left"/>
    </xf>
    <xf numFmtId="4" fontId="6" fillId="0" borderId="6" xfId="0" applyNumberFormat="1" applyFont="1" applyBorder="1" applyAlignment="1">
      <alignment horizontal="right"/>
    </xf>
    <xf numFmtId="164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/>
    <xf numFmtId="4" fontId="5" fillId="0" borderId="0" xfId="0" applyNumberFormat="1" applyFont="1" applyFill="1" applyBorder="1" applyAlignment="1">
      <alignment horizontal="center" wrapText="1"/>
    </xf>
    <xf numFmtId="164" fontId="10" fillId="0" borderId="0" xfId="0" applyNumberFormat="1" applyFont="1" applyAlignment="1">
      <alignment horizontal="right"/>
    </xf>
    <xf numFmtId="4" fontId="6" fillId="0" borderId="0" xfId="0" applyNumberFormat="1" applyFont="1" applyAlignment="1">
      <alignment vertical="justify" wrapText="1"/>
    </xf>
    <xf numFmtId="164" fontId="11" fillId="0" borderId="0" xfId="0" applyNumberFormat="1" applyFont="1" applyAlignment="1">
      <alignment horizontal="right" wrapText="1"/>
    </xf>
    <xf numFmtId="164" fontId="10" fillId="0" borderId="0" xfId="0" applyNumberFormat="1" applyFont="1"/>
    <xf numFmtId="164" fontId="11" fillId="0" borderId="3" xfId="0" applyNumberFormat="1" applyFont="1" applyBorder="1" applyAlignment="1">
      <alignment horizontal="right" wrapText="1"/>
    </xf>
    <xf numFmtId="164" fontId="9" fillId="0" borderId="3" xfId="0" applyNumberFormat="1" applyFont="1" applyBorder="1"/>
    <xf numFmtId="164" fontId="10" fillId="0" borderId="3" xfId="0" applyNumberFormat="1" applyFont="1" applyBorder="1"/>
    <xf numFmtId="0" fontId="6" fillId="0" borderId="0" xfId="0" applyFont="1" applyAlignment="1">
      <alignment vertical="justify" wrapText="1"/>
    </xf>
    <xf numFmtId="164" fontId="9" fillId="0" borderId="0" xfId="0" applyNumberFormat="1" applyFont="1"/>
    <xf numFmtId="4" fontId="10" fillId="0" borderId="0" xfId="0" applyNumberFormat="1" applyFont="1" applyFill="1"/>
    <xf numFmtId="4" fontId="9" fillId="0" borderId="0" xfId="0" applyNumberFormat="1" applyFont="1"/>
    <xf numFmtId="4" fontId="10" fillId="0" borderId="0" xfId="0" applyNumberFormat="1" applyFont="1"/>
    <xf numFmtId="164" fontId="10" fillId="0" borderId="7" xfId="0" applyNumberFormat="1" applyFont="1" applyBorder="1" applyAlignment="1">
      <alignment horizontal="right"/>
    </xf>
    <xf numFmtId="0" fontId="10" fillId="0" borderId="7" xfId="0" applyFont="1" applyBorder="1"/>
    <xf numFmtId="164" fontId="9" fillId="0" borderId="3" xfId="0" applyNumberFormat="1" applyFont="1" applyFill="1" applyBorder="1"/>
    <xf numFmtId="164" fontId="10" fillId="0" borderId="0" xfId="0" applyNumberFormat="1" applyFont="1" applyFill="1"/>
    <xf numFmtId="0" fontId="10" fillId="0" borderId="0" xfId="0" applyFont="1" applyFill="1"/>
    <xf numFmtId="164" fontId="9" fillId="0" borderId="0" xfId="0" applyNumberFormat="1" applyFont="1" applyFill="1"/>
    <xf numFmtId="0" fontId="10" fillId="0" borderId="0" xfId="0" applyFont="1" applyFill="1" applyBorder="1"/>
    <xf numFmtId="0" fontId="9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opLeftCell="F16" workbookViewId="0">
      <selection activeCell="N29" sqref="N29"/>
    </sheetView>
  </sheetViews>
  <sheetFormatPr defaultColWidth="8.85546875" defaultRowHeight="14.25" x14ac:dyDescent="0.2"/>
  <cols>
    <col min="1" max="1" width="30" style="2" customWidth="1"/>
    <col min="2" max="13" width="21.42578125" style="2" customWidth="1"/>
    <col min="14" max="14" width="12.7109375" style="2" bestFit="1" customWidth="1"/>
    <col min="15" max="16384" width="8.85546875" style="2"/>
  </cols>
  <sheetData>
    <row r="1" spans="1:9" ht="15" x14ac:dyDescent="0.25">
      <c r="A1" s="4" t="s">
        <v>0</v>
      </c>
      <c r="B1" s="4" t="s">
        <v>1</v>
      </c>
    </row>
    <row r="2" spans="1:9" x14ac:dyDescent="0.2">
      <c r="A2" s="5" t="s">
        <v>2</v>
      </c>
      <c r="B2" s="6"/>
    </row>
    <row r="3" spans="1:9" x14ac:dyDescent="0.2">
      <c r="A3" s="5" t="s">
        <v>3</v>
      </c>
      <c r="B3" s="7">
        <v>7000.99</v>
      </c>
    </row>
    <row r="4" spans="1:9" x14ac:dyDescent="0.2">
      <c r="A4" s="5" t="s">
        <v>4</v>
      </c>
      <c r="B4" s="6"/>
    </row>
    <row r="5" spans="1:9" ht="30" x14ac:dyDescent="0.25">
      <c r="A5" s="4" t="s">
        <v>5</v>
      </c>
      <c r="B5" s="4" t="s">
        <v>6</v>
      </c>
      <c r="C5" s="4" t="s">
        <v>7</v>
      </c>
      <c r="D5" s="4" t="s">
        <v>8</v>
      </c>
      <c r="E5" s="4" t="s">
        <v>9</v>
      </c>
      <c r="F5" s="4" t="s">
        <v>10</v>
      </c>
      <c r="G5" s="4" t="s">
        <v>11</v>
      </c>
      <c r="H5" s="4" t="s">
        <v>12</v>
      </c>
      <c r="I5" s="4" t="s">
        <v>13</v>
      </c>
    </row>
    <row r="6" spans="1:9" x14ac:dyDescent="0.2">
      <c r="A6" s="6" t="s">
        <v>14</v>
      </c>
      <c r="B6" s="7">
        <v>13459037.630000001</v>
      </c>
      <c r="C6" s="7">
        <v>8685101.5500000007</v>
      </c>
      <c r="D6" s="7">
        <v>4773936.08</v>
      </c>
      <c r="E6" s="7">
        <v>3341755.26</v>
      </c>
      <c r="F6" s="7">
        <v>147484</v>
      </c>
      <c r="G6" s="7">
        <v>322.12</v>
      </c>
      <c r="H6" s="7">
        <v>210691.43</v>
      </c>
      <c r="I6" s="7">
        <v>147161.88</v>
      </c>
    </row>
    <row r="7" spans="1:9" x14ac:dyDescent="0.2">
      <c r="A7" s="6" t="s">
        <v>15</v>
      </c>
      <c r="B7" s="7">
        <v>3147709.89</v>
      </c>
      <c r="C7" s="7">
        <v>2048648.3</v>
      </c>
      <c r="D7" s="7">
        <v>1099061.5900000001</v>
      </c>
      <c r="E7" s="7">
        <v>769343.11</v>
      </c>
      <c r="F7" s="7">
        <v>250000</v>
      </c>
      <c r="G7" s="7">
        <v>74.16</v>
      </c>
      <c r="H7" s="7">
        <v>357142.86</v>
      </c>
      <c r="I7" s="7">
        <v>249925.84</v>
      </c>
    </row>
    <row r="8" spans="1:9" x14ac:dyDescent="0.2">
      <c r="A8" s="6" t="s">
        <v>16</v>
      </c>
      <c r="B8" s="7">
        <v>4550894.6100000003</v>
      </c>
      <c r="C8" s="7">
        <v>3467396.16</v>
      </c>
      <c r="D8" s="7">
        <v>1083498.45</v>
      </c>
      <c r="E8" s="7">
        <v>758448.92</v>
      </c>
      <c r="F8" s="7">
        <v>1157915</v>
      </c>
      <c r="G8" s="7">
        <v>73.11</v>
      </c>
      <c r="H8" s="7">
        <v>1083498.46</v>
      </c>
      <c r="I8" s="7">
        <v>758375.81</v>
      </c>
    </row>
    <row r="9" spans="1:9" x14ac:dyDescent="0.2">
      <c r="A9" s="6" t="s">
        <v>17</v>
      </c>
      <c r="B9" s="7">
        <v>19355199.760000002</v>
      </c>
      <c r="C9" s="7">
        <v>12485074.210000001</v>
      </c>
      <c r="D9" s="7">
        <v>6870125.5499999998</v>
      </c>
      <c r="E9" s="7">
        <v>4809087.88</v>
      </c>
      <c r="F9" s="7">
        <v>2200000</v>
      </c>
      <c r="G9" s="7">
        <v>463.56</v>
      </c>
      <c r="H9" s="7">
        <v>3142857.14</v>
      </c>
      <c r="I9" s="7">
        <v>2199536.44</v>
      </c>
    </row>
    <row r="10" spans="1:9" x14ac:dyDescent="0.2">
      <c r="A10" s="6" t="s">
        <v>18</v>
      </c>
      <c r="B10" s="7">
        <v>2640189.0299999998</v>
      </c>
      <c r="C10" s="7">
        <v>1538466.26</v>
      </c>
      <c r="D10" s="7">
        <v>1101722.77</v>
      </c>
      <c r="E10" s="7">
        <v>771205.94</v>
      </c>
      <c r="F10" s="7">
        <v>579079</v>
      </c>
      <c r="G10" s="7">
        <v>74.34</v>
      </c>
      <c r="H10" s="7">
        <v>827255.71</v>
      </c>
      <c r="I10" s="7">
        <v>579004.66</v>
      </c>
    </row>
    <row r="11" spans="1:9" x14ac:dyDescent="0.2">
      <c r="A11" s="6" t="s">
        <v>19</v>
      </c>
      <c r="B11" s="7">
        <v>20420196.699999999</v>
      </c>
      <c r="C11" s="7">
        <v>12357186.85</v>
      </c>
      <c r="D11" s="7">
        <v>8063009.8499999996</v>
      </c>
      <c r="E11" s="7">
        <v>5644106.9000000004</v>
      </c>
      <c r="F11" s="7">
        <v>7115772</v>
      </c>
      <c r="G11" s="7">
        <v>544.04999999999995</v>
      </c>
      <c r="H11" s="7">
        <v>8063009.8600000003</v>
      </c>
      <c r="I11" s="7">
        <v>5643562.8499999996</v>
      </c>
    </row>
    <row r="12" spans="1:9" x14ac:dyDescent="0.2">
      <c r="A12" s="6" t="s">
        <v>20</v>
      </c>
      <c r="B12" s="7">
        <v>161945575.13999999</v>
      </c>
      <c r="C12" s="7">
        <v>97842628.299999997</v>
      </c>
      <c r="D12" s="7">
        <v>64102946.840000004</v>
      </c>
      <c r="E12" s="7">
        <v>44872062.789999999</v>
      </c>
      <c r="F12" s="7">
        <v>3549750</v>
      </c>
      <c r="G12" s="7">
        <v>4325.3100000000004</v>
      </c>
      <c r="H12" s="7">
        <v>5071071.43</v>
      </c>
      <c r="I12" s="7">
        <v>3545424.69</v>
      </c>
    </row>
    <row r="13" spans="1:9" ht="15" thickBot="1" x14ac:dyDescent="0.25">
      <c r="A13" s="6" t="s">
        <v>21</v>
      </c>
      <c r="B13" s="7">
        <v>51340330.399999999</v>
      </c>
      <c r="C13" s="7">
        <v>35773961.899999999</v>
      </c>
      <c r="D13" s="7">
        <v>15566368.5</v>
      </c>
      <c r="E13" s="7">
        <v>10896457.949999999</v>
      </c>
      <c r="F13" s="7">
        <v>15000000</v>
      </c>
      <c r="G13" s="7">
        <v>1050.33</v>
      </c>
      <c r="H13" s="7">
        <v>15566368.5</v>
      </c>
      <c r="I13" s="7">
        <v>10895407.619999999</v>
      </c>
    </row>
    <row r="14" spans="1:9" ht="15" thickTop="1" x14ac:dyDescent="0.2">
      <c r="G14" s="17">
        <f>SUM(G6:G13)</f>
        <v>6926.9800000000005</v>
      </c>
      <c r="I14" s="17">
        <f>SUM(I6:I13)</f>
        <v>24018399.789999999</v>
      </c>
    </row>
    <row r="15" spans="1:9" ht="15" x14ac:dyDescent="0.25">
      <c r="A15" s="4" t="s">
        <v>0</v>
      </c>
      <c r="B15" s="4" t="s">
        <v>1</v>
      </c>
    </row>
    <row r="16" spans="1:9" ht="28.5" x14ac:dyDescent="0.2">
      <c r="A16" s="5" t="s">
        <v>22</v>
      </c>
      <c r="B16" s="6"/>
    </row>
    <row r="17" spans="1:14" ht="30" x14ac:dyDescent="0.25">
      <c r="A17" s="4" t="s">
        <v>5</v>
      </c>
      <c r="B17" s="4" t="s">
        <v>23</v>
      </c>
      <c r="C17" s="4" t="s">
        <v>24</v>
      </c>
      <c r="D17" s="4" t="s">
        <v>25</v>
      </c>
      <c r="E17" s="4" t="s">
        <v>8</v>
      </c>
      <c r="F17" s="4" t="s">
        <v>26</v>
      </c>
      <c r="G17" s="4" t="s">
        <v>11</v>
      </c>
      <c r="H17" s="4" t="s">
        <v>27</v>
      </c>
      <c r="I17" s="4" t="s">
        <v>28</v>
      </c>
    </row>
    <row r="18" spans="1:14" ht="28.5" x14ac:dyDescent="0.2">
      <c r="A18" s="6" t="s">
        <v>29</v>
      </c>
      <c r="B18" s="7">
        <v>3535.51</v>
      </c>
      <c r="C18" s="7">
        <v>58925.17</v>
      </c>
      <c r="D18" s="7">
        <v>44309.7</v>
      </c>
      <c r="E18" s="7">
        <v>46666.71</v>
      </c>
      <c r="F18" s="7">
        <v>11117926.58</v>
      </c>
      <c r="G18" s="7">
        <v>3.15</v>
      </c>
      <c r="H18" s="7">
        <v>46666.71</v>
      </c>
      <c r="I18" s="7">
        <v>46663.56</v>
      </c>
    </row>
    <row r="19" spans="1:14" ht="28.5" x14ac:dyDescent="0.2">
      <c r="A19" s="6" t="s">
        <v>30</v>
      </c>
      <c r="B19" s="7">
        <v>78157.88</v>
      </c>
      <c r="C19" s="7">
        <v>1302631.33</v>
      </c>
      <c r="D19" s="7">
        <v>115185.32</v>
      </c>
      <c r="E19" s="7">
        <v>167290.57</v>
      </c>
      <c r="F19" s="7">
        <v>10369815.880000001</v>
      </c>
      <c r="G19" s="7">
        <v>11.29</v>
      </c>
      <c r="H19" s="7">
        <v>167290.57</v>
      </c>
      <c r="I19" s="7">
        <v>167279.28</v>
      </c>
    </row>
    <row r="20" spans="1:14" ht="28.5" x14ac:dyDescent="0.2">
      <c r="A20" s="6" t="s">
        <v>31</v>
      </c>
      <c r="B20" s="7">
        <v>14238.81</v>
      </c>
      <c r="C20" s="7">
        <v>237313.5</v>
      </c>
      <c r="D20" s="7">
        <v>17743.98</v>
      </c>
      <c r="E20" s="7">
        <v>27236.52</v>
      </c>
      <c r="F20" s="7">
        <v>6581354.5</v>
      </c>
      <c r="G20" s="7">
        <v>1.84</v>
      </c>
      <c r="H20" s="7">
        <v>27236.52</v>
      </c>
      <c r="I20" s="7">
        <v>27234.68</v>
      </c>
    </row>
    <row r="21" spans="1:14" ht="28.5" x14ac:dyDescent="0.2">
      <c r="A21" s="6" t="s">
        <v>32</v>
      </c>
      <c r="B21" s="7">
        <v>43964.34</v>
      </c>
      <c r="C21" s="7">
        <v>732738.99</v>
      </c>
      <c r="D21" s="7">
        <v>0</v>
      </c>
      <c r="E21" s="7">
        <v>29309.56</v>
      </c>
      <c r="F21" s="7">
        <v>8674587.1400000006</v>
      </c>
      <c r="G21" s="7">
        <v>1.98</v>
      </c>
      <c r="H21" s="7">
        <v>29309.56</v>
      </c>
      <c r="I21" s="7">
        <v>29307.58</v>
      </c>
    </row>
    <row r="22" spans="1:14" ht="28.5" x14ac:dyDescent="0.2">
      <c r="A22" s="6" t="s">
        <v>33</v>
      </c>
      <c r="B22" s="7">
        <v>30518.19</v>
      </c>
      <c r="C22" s="7">
        <v>508636.5</v>
      </c>
      <c r="D22" s="7">
        <v>71763.97</v>
      </c>
      <c r="E22" s="7">
        <v>92109.43</v>
      </c>
      <c r="F22" s="7">
        <v>12510421.93</v>
      </c>
      <c r="G22" s="7">
        <v>6.21</v>
      </c>
      <c r="H22" s="7">
        <v>92109.43</v>
      </c>
      <c r="I22" s="7">
        <v>92103.22</v>
      </c>
    </row>
    <row r="23" spans="1:14" ht="28.5" x14ac:dyDescent="0.2">
      <c r="A23" s="6" t="s">
        <v>34</v>
      </c>
      <c r="B23" s="7">
        <v>308408.92</v>
      </c>
      <c r="C23" s="7">
        <v>5140148.66</v>
      </c>
      <c r="D23" s="7">
        <v>266016.28000000003</v>
      </c>
      <c r="E23" s="7">
        <v>471622.23</v>
      </c>
      <c r="F23" s="7">
        <v>30437204.469999999</v>
      </c>
      <c r="G23" s="7">
        <v>31.82</v>
      </c>
      <c r="H23" s="7">
        <v>471622.23</v>
      </c>
      <c r="I23" s="7">
        <v>471590.41</v>
      </c>
    </row>
    <row r="24" spans="1:14" ht="29.25" thickBot="1" x14ac:dyDescent="0.25">
      <c r="A24" s="6" t="s">
        <v>35</v>
      </c>
      <c r="B24" s="7">
        <v>30838.560000000001</v>
      </c>
      <c r="C24" s="7">
        <v>513976</v>
      </c>
      <c r="D24" s="7">
        <v>47033.8</v>
      </c>
      <c r="E24" s="7">
        <v>67592.84</v>
      </c>
      <c r="F24" s="7">
        <v>9137080.3200000003</v>
      </c>
      <c r="G24" s="7">
        <v>4.5599999999999996</v>
      </c>
      <c r="H24" s="7">
        <v>67592.84</v>
      </c>
      <c r="I24" s="7">
        <v>67588.28</v>
      </c>
    </row>
    <row r="25" spans="1:14" ht="15" thickTop="1" x14ac:dyDescent="0.2">
      <c r="G25" s="17">
        <f>SUM(G18:G24)</f>
        <v>60.850000000000009</v>
      </c>
      <c r="I25" s="17">
        <f>SUM(I18:I24)</f>
        <v>901767.01</v>
      </c>
    </row>
    <row r="26" spans="1:14" x14ac:dyDescent="0.2">
      <c r="I26" s="3"/>
    </row>
    <row r="27" spans="1:14" ht="30" x14ac:dyDescent="0.25">
      <c r="A27" s="4" t="s">
        <v>5</v>
      </c>
      <c r="B27" s="4" t="s">
        <v>36</v>
      </c>
      <c r="C27" s="4" t="s">
        <v>37</v>
      </c>
      <c r="D27" s="4" t="s">
        <v>38</v>
      </c>
      <c r="E27" s="4" t="s">
        <v>39</v>
      </c>
      <c r="F27" s="4" t="s">
        <v>40</v>
      </c>
      <c r="G27" s="4" t="s">
        <v>41</v>
      </c>
      <c r="H27" s="4" t="s">
        <v>42</v>
      </c>
      <c r="I27" s="4" t="s">
        <v>8</v>
      </c>
      <c r="J27" s="4" t="s">
        <v>26</v>
      </c>
      <c r="K27" s="4" t="s">
        <v>11</v>
      </c>
      <c r="L27" s="4" t="s">
        <v>27</v>
      </c>
      <c r="M27" s="4" t="s">
        <v>28</v>
      </c>
    </row>
    <row r="28" spans="1:14" ht="28.5" x14ac:dyDescent="0.2">
      <c r="A28" s="6" t="s">
        <v>43</v>
      </c>
      <c r="B28" s="7">
        <v>409882</v>
      </c>
      <c r="C28" s="7">
        <v>6831366.6699999999</v>
      </c>
      <c r="D28" s="7">
        <v>1955439</v>
      </c>
      <c r="E28" s="7">
        <v>195037.11</v>
      </c>
      <c r="F28" s="7">
        <v>0</v>
      </c>
      <c r="G28" s="7">
        <v>0</v>
      </c>
      <c r="H28" s="7">
        <v>0</v>
      </c>
      <c r="I28" s="7">
        <v>195037.11</v>
      </c>
      <c r="J28" s="7">
        <v>17000000</v>
      </c>
      <c r="K28" s="7">
        <v>13.16</v>
      </c>
      <c r="L28" s="7">
        <v>195037.11</v>
      </c>
      <c r="M28" s="7">
        <v>195023.95</v>
      </c>
    </row>
    <row r="29" spans="1:14" x14ac:dyDescent="0.2">
      <c r="N29" s="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477D5-DDEE-4081-B402-B9EEFEF757AB}">
  <dimension ref="A1:M10"/>
  <sheetViews>
    <sheetView topLeftCell="F1" workbookViewId="0">
      <selection activeCell="H22" sqref="H22"/>
    </sheetView>
  </sheetViews>
  <sheetFormatPr defaultColWidth="8.85546875" defaultRowHeight="14.25" x14ac:dyDescent="0.2"/>
  <cols>
    <col min="1" max="1" width="30" style="8" customWidth="1"/>
    <col min="2" max="13" width="21.42578125" style="8" customWidth="1"/>
    <col min="14" max="14" width="11.7109375" style="8" bestFit="1" customWidth="1"/>
    <col min="15" max="16384" width="8.85546875" style="8"/>
  </cols>
  <sheetData>
    <row r="1" spans="1:13" x14ac:dyDescent="0.2">
      <c r="A1" s="8" t="s">
        <v>44</v>
      </c>
    </row>
    <row r="2" spans="1:13" ht="30" x14ac:dyDescent="0.25">
      <c r="A2" s="9" t="s">
        <v>5</v>
      </c>
      <c r="B2" s="9" t="s">
        <v>36</v>
      </c>
      <c r="C2" s="9" t="s">
        <v>37</v>
      </c>
      <c r="D2" s="9" t="s">
        <v>38</v>
      </c>
      <c r="E2" s="9" t="s">
        <v>39</v>
      </c>
      <c r="F2" s="9" t="s">
        <v>40</v>
      </c>
      <c r="G2" s="9" t="s">
        <v>41</v>
      </c>
      <c r="H2" s="9" t="s">
        <v>42</v>
      </c>
      <c r="I2" s="9" t="s">
        <v>8</v>
      </c>
      <c r="J2" s="9" t="s">
        <v>26</v>
      </c>
      <c r="K2" s="9" t="s">
        <v>11</v>
      </c>
      <c r="L2" s="9" t="s">
        <v>27</v>
      </c>
      <c r="M2" s="9" t="s">
        <v>28</v>
      </c>
    </row>
    <row r="3" spans="1:13" ht="28.5" x14ac:dyDescent="0.2">
      <c r="A3" s="10" t="s">
        <v>43</v>
      </c>
      <c r="B3" s="11">
        <v>409882</v>
      </c>
      <c r="C3" s="11">
        <v>6831366.6699999999</v>
      </c>
      <c r="D3" s="11">
        <v>1955439</v>
      </c>
      <c r="E3" s="11">
        <v>195037.11</v>
      </c>
      <c r="F3" s="11">
        <v>0</v>
      </c>
      <c r="G3" s="11">
        <v>0</v>
      </c>
      <c r="H3" s="11">
        <v>0</v>
      </c>
      <c r="I3" s="11">
        <v>195037.11</v>
      </c>
      <c r="J3" s="11">
        <v>17000000</v>
      </c>
      <c r="K3" s="11">
        <v>13.16</v>
      </c>
      <c r="L3" s="11">
        <v>195037.11</v>
      </c>
      <c r="M3" s="11">
        <v>195023.95</v>
      </c>
    </row>
    <row r="5" spans="1:13" x14ac:dyDescent="0.2">
      <c r="A5" s="8" t="s">
        <v>45</v>
      </c>
    </row>
    <row r="6" spans="1:13" ht="30" x14ac:dyDescent="0.25">
      <c r="A6" s="9" t="s">
        <v>5</v>
      </c>
      <c r="B6" s="9" t="s">
        <v>36</v>
      </c>
      <c r="C6" s="9" t="s">
        <v>37</v>
      </c>
      <c r="D6" s="9" t="s">
        <v>38</v>
      </c>
      <c r="E6" s="9" t="s">
        <v>39</v>
      </c>
      <c r="F6" s="9" t="s">
        <v>40</v>
      </c>
      <c r="G6" s="9" t="s">
        <v>41</v>
      </c>
      <c r="H6" s="9" t="s">
        <v>42</v>
      </c>
      <c r="I6" s="9" t="s">
        <v>8</v>
      </c>
      <c r="J6" s="9" t="s">
        <v>26</v>
      </c>
      <c r="K6" s="9" t="s">
        <v>11</v>
      </c>
      <c r="L6" s="9" t="s">
        <v>27</v>
      </c>
      <c r="M6" s="9" t="s">
        <v>28</v>
      </c>
    </row>
    <row r="7" spans="1:13" ht="28.5" x14ac:dyDescent="0.2">
      <c r="A7" s="10" t="s">
        <v>43</v>
      </c>
      <c r="B7" s="8">
        <v>405987.30000000005</v>
      </c>
      <c r="C7" s="8">
        <v>6766454.8899999997</v>
      </c>
      <c r="D7" s="11">
        <v>1955439</v>
      </c>
      <c r="E7" s="8">
        <f>(C7-D7)*0.04</f>
        <v>192440.63559999998</v>
      </c>
      <c r="F7" s="8">
        <v>0</v>
      </c>
      <c r="G7" s="8">
        <v>0</v>
      </c>
      <c r="H7" s="8">
        <v>0</v>
      </c>
      <c r="I7" s="8">
        <f>E7</f>
        <v>192440.63559999998</v>
      </c>
      <c r="J7" s="11">
        <v>17000000</v>
      </c>
      <c r="K7" s="11">
        <v>13.16</v>
      </c>
      <c r="L7" s="8">
        <v>192440.63559999998</v>
      </c>
      <c r="M7" s="8">
        <f>L7-K7</f>
        <v>192427.47559999998</v>
      </c>
    </row>
    <row r="8" spans="1:13" ht="15" thickBot="1" x14ac:dyDescent="0.25"/>
    <row r="9" spans="1:13" ht="15.75" thickTop="1" thickBot="1" x14ac:dyDescent="0.25">
      <c r="L9" s="8" t="s">
        <v>46</v>
      </c>
      <c r="M9" s="12">
        <f>M3-M7</f>
        <v>2596.4744000000355</v>
      </c>
    </row>
    <row r="10" spans="1:13" ht="15" thickTop="1" x14ac:dyDescent="0.2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E6AC2-F380-4371-967F-81EFAB8EEBF3}">
  <dimension ref="A1:O33"/>
  <sheetViews>
    <sheetView topLeftCell="E19" workbookViewId="0">
      <selection activeCell="M32" sqref="M32"/>
    </sheetView>
  </sheetViews>
  <sheetFormatPr defaultColWidth="8.85546875" defaultRowHeight="14.25" x14ac:dyDescent="0.2"/>
  <cols>
    <col min="1" max="1" width="30" style="2" customWidth="1"/>
    <col min="2" max="12" width="21.42578125" style="2" customWidth="1"/>
    <col min="13" max="13" width="19.140625" style="2" bestFit="1" customWidth="1"/>
    <col min="14" max="16384" width="8.85546875" style="2"/>
  </cols>
  <sheetData>
    <row r="1" spans="1:9" ht="15" x14ac:dyDescent="0.25">
      <c r="A1" s="4" t="s">
        <v>0</v>
      </c>
      <c r="B1" s="4" t="s">
        <v>1</v>
      </c>
    </row>
    <row r="2" spans="1:9" x14ac:dyDescent="0.2">
      <c r="A2" s="5" t="s">
        <v>2</v>
      </c>
      <c r="B2" s="6"/>
    </row>
    <row r="3" spans="1:9" x14ac:dyDescent="0.2">
      <c r="A3" s="5" t="s">
        <v>3</v>
      </c>
      <c r="B3" s="7">
        <v>3502.88</v>
      </c>
    </row>
    <row r="4" spans="1:9" x14ac:dyDescent="0.2">
      <c r="A4" s="5" t="s">
        <v>4</v>
      </c>
      <c r="B4" s="6"/>
    </row>
    <row r="5" spans="1:9" ht="30" x14ac:dyDescent="0.25">
      <c r="A5" s="4" t="s">
        <v>5</v>
      </c>
      <c r="B5" s="4" t="s">
        <v>6</v>
      </c>
      <c r="C5" s="4" t="s">
        <v>7</v>
      </c>
      <c r="D5" s="4" t="s">
        <v>8</v>
      </c>
      <c r="E5" s="4" t="s">
        <v>9</v>
      </c>
      <c r="F5" s="4" t="s">
        <v>10</v>
      </c>
      <c r="G5" s="4" t="s">
        <v>11</v>
      </c>
      <c r="H5" s="4" t="s">
        <v>12</v>
      </c>
      <c r="I5" s="4" t="s">
        <v>13</v>
      </c>
    </row>
    <row r="6" spans="1:9" x14ac:dyDescent="0.2">
      <c r="A6" s="6" t="s">
        <v>21</v>
      </c>
      <c r="B6" s="7">
        <v>51585611.399999999</v>
      </c>
      <c r="C6" s="7">
        <v>35216686.840000004</v>
      </c>
      <c r="D6" s="7">
        <v>16368924.560000001</v>
      </c>
      <c r="E6" s="7">
        <v>11458247.189999999</v>
      </c>
      <c r="F6" s="7">
        <v>4103542.05</v>
      </c>
      <c r="G6" s="7">
        <v>2186.0700000000002</v>
      </c>
      <c r="H6" s="7">
        <v>5862202.9299999997</v>
      </c>
      <c r="I6" s="7">
        <v>4101355.98</v>
      </c>
    </row>
    <row r="7" spans="1:9" x14ac:dyDescent="0.2">
      <c r="A7" s="6" t="s">
        <v>16</v>
      </c>
      <c r="B7" s="7">
        <v>4446920.67</v>
      </c>
      <c r="C7" s="7">
        <v>3610360.55</v>
      </c>
      <c r="D7" s="7">
        <v>836560.12</v>
      </c>
      <c r="E7" s="7">
        <v>585592.07999999996</v>
      </c>
      <c r="F7" s="7">
        <v>399466.08</v>
      </c>
      <c r="G7" s="7">
        <v>111.72</v>
      </c>
      <c r="H7" s="7">
        <v>570665.82999999996</v>
      </c>
      <c r="I7" s="7">
        <v>399354.36</v>
      </c>
    </row>
    <row r="8" spans="1:9" x14ac:dyDescent="0.2">
      <c r="A8" s="6" t="s">
        <v>19</v>
      </c>
      <c r="B8" s="7">
        <v>21504671.16</v>
      </c>
      <c r="C8" s="7">
        <v>13497614.609999999</v>
      </c>
      <c r="D8" s="7">
        <v>8007056.5499999998</v>
      </c>
      <c r="E8" s="7">
        <v>5604939.5800000001</v>
      </c>
      <c r="F8" s="7">
        <v>1471665.1</v>
      </c>
      <c r="G8" s="7">
        <v>1069.3399999999999</v>
      </c>
      <c r="H8" s="7">
        <v>2102378.71</v>
      </c>
      <c r="I8" s="7">
        <v>1470595.76</v>
      </c>
    </row>
    <row r="9" spans="1:9" x14ac:dyDescent="0.2">
      <c r="A9" s="6" t="s">
        <v>14</v>
      </c>
      <c r="B9" s="7">
        <v>14631524.439999999</v>
      </c>
      <c r="C9" s="7">
        <v>9856372.5399999991</v>
      </c>
      <c r="D9" s="7">
        <v>4775151.9000000004</v>
      </c>
      <c r="E9" s="7">
        <v>3342606.33</v>
      </c>
      <c r="F9" s="7">
        <v>0</v>
      </c>
      <c r="G9" s="7">
        <v>0</v>
      </c>
      <c r="H9" s="7">
        <v>0</v>
      </c>
      <c r="I9" s="7">
        <v>0</v>
      </c>
    </row>
    <row r="10" spans="1:9" x14ac:dyDescent="0.2">
      <c r="A10" s="6" t="s">
        <v>15</v>
      </c>
      <c r="B10" s="7">
        <v>3184450.21</v>
      </c>
      <c r="C10" s="7">
        <v>2022354.22</v>
      </c>
      <c r="D10" s="7">
        <v>1162095.99</v>
      </c>
      <c r="E10" s="7">
        <v>813467.19</v>
      </c>
      <c r="F10" s="7">
        <v>0</v>
      </c>
      <c r="G10" s="7">
        <v>0</v>
      </c>
      <c r="H10" s="7">
        <v>0</v>
      </c>
      <c r="I10" s="7">
        <v>0</v>
      </c>
    </row>
    <row r="11" spans="1:9" x14ac:dyDescent="0.2">
      <c r="A11" s="6" t="s">
        <v>18</v>
      </c>
      <c r="B11" s="7">
        <v>2693099.29</v>
      </c>
      <c r="C11" s="7">
        <v>1680589.3</v>
      </c>
      <c r="D11" s="7">
        <v>1012509.99</v>
      </c>
      <c r="E11" s="7">
        <v>708756.99</v>
      </c>
      <c r="F11" s="7">
        <v>0</v>
      </c>
      <c r="G11" s="7">
        <v>0</v>
      </c>
      <c r="H11" s="7">
        <v>0</v>
      </c>
      <c r="I11" s="7">
        <v>0</v>
      </c>
    </row>
    <row r="12" spans="1:9" x14ac:dyDescent="0.2">
      <c r="A12" s="6" t="s">
        <v>17</v>
      </c>
      <c r="B12" s="7">
        <v>18638513.559999999</v>
      </c>
      <c r="C12" s="7">
        <v>12378382.35</v>
      </c>
      <c r="D12" s="7">
        <v>6260131.21</v>
      </c>
      <c r="E12" s="7">
        <v>4382091.8499999996</v>
      </c>
      <c r="F12" s="7">
        <v>0</v>
      </c>
      <c r="G12" s="7">
        <v>0</v>
      </c>
      <c r="H12" s="7">
        <v>0</v>
      </c>
      <c r="I12" s="7">
        <v>0</v>
      </c>
    </row>
    <row r="13" spans="1:9" ht="15" thickBot="1" x14ac:dyDescent="0.25">
      <c r="A13" s="6" t="s">
        <v>20</v>
      </c>
      <c r="B13" s="7">
        <v>165151493.16999999</v>
      </c>
      <c r="C13" s="7">
        <v>105042918.56</v>
      </c>
      <c r="D13" s="7">
        <v>60108574.609999999</v>
      </c>
      <c r="E13" s="7">
        <v>42076002.229999997</v>
      </c>
      <c r="F13" s="7">
        <v>0</v>
      </c>
      <c r="G13" s="7">
        <v>0</v>
      </c>
      <c r="H13" s="7">
        <v>0</v>
      </c>
      <c r="I13" s="7">
        <v>0</v>
      </c>
    </row>
    <row r="14" spans="1:9" ht="15" thickTop="1" x14ac:dyDescent="0.2">
      <c r="G14" s="17">
        <f>SUM(G6:G13)</f>
        <v>3367.13</v>
      </c>
      <c r="I14" s="17">
        <f>SUM(I6:I13)</f>
        <v>5971306.0999999996</v>
      </c>
    </row>
    <row r="15" spans="1:9" ht="15" x14ac:dyDescent="0.25">
      <c r="A15" s="4" t="s">
        <v>0</v>
      </c>
      <c r="B15" s="4" t="s">
        <v>1</v>
      </c>
    </row>
    <row r="16" spans="1:9" ht="28.5" x14ac:dyDescent="0.2">
      <c r="A16" s="5" t="s">
        <v>22</v>
      </c>
      <c r="B16" s="6"/>
    </row>
    <row r="17" spans="1:15" ht="30" x14ac:dyDescent="0.25">
      <c r="A17" s="4" t="s">
        <v>5</v>
      </c>
      <c r="B17" s="4" t="s">
        <v>23</v>
      </c>
      <c r="C17" s="4" t="s">
        <v>24</v>
      </c>
      <c r="D17" s="4" t="s">
        <v>25</v>
      </c>
      <c r="E17" s="4" t="s">
        <v>8</v>
      </c>
      <c r="F17" s="4" t="s">
        <v>26</v>
      </c>
      <c r="G17" s="4" t="s">
        <v>11</v>
      </c>
      <c r="H17" s="4" t="s">
        <v>27</v>
      </c>
      <c r="I17" s="4" t="s">
        <v>28</v>
      </c>
    </row>
    <row r="18" spans="1:15" ht="28.5" x14ac:dyDescent="0.2">
      <c r="A18" s="6" t="s">
        <v>29</v>
      </c>
      <c r="B18" s="7">
        <v>3601.11</v>
      </c>
      <c r="C18" s="7">
        <v>60018.5</v>
      </c>
      <c r="D18" s="7">
        <v>47075.54</v>
      </c>
      <c r="E18" s="7">
        <v>49476.28</v>
      </c>
      <c r="F18" s="7">
        <v>11071259.869999999</v>
      </c>
      <c r="G18" s="7">
        <v>6.61</v>
      </c>
      <c r="H18" s="7">
        <v>49476.28</v>
      </c>
      <c r="I18" s="7">
        <v>49469.67</v>
      </c>
    </row>
    <row r="19" spans="1:15" ht="28.5" x14ac:dyDescent="0.2">
      <c r="A19" s="6" t="s">
        <v>34</v>
      </c>
      <c r="B19" s="7">
        <v>287361.08</v>
      </c>
      <c r="C19" s="7">
        <v>4789351.34</v>
      </c>
      <c r="D19" s="7">
        <v>187945.46</v>
      </c>
      <c r="E19" s="7">
        <v>379519.51</v>
      </c>
      <c r="F19" s="7">
        <v>29965582.239999998</v>
      </c>
      <c r="G19" s="7">
        <v>50.69</v>
      </c>
      <c r="H19" s="7">
        <v>379519.51</v>
      </c>
      <c r="I19" s="7">
        <v>379468.82</v>
      </c>
    </row>
    <row r="20" spans="1:15" ht="28.5" x14ac:dyDescent="0.2">
      <c r="A20" s="6" t="s">
        <v>31</v>
      </c>
      <c r="B20" s="7">
        <v>21452.34</v>
      </c>
      <c r="C20" s="7">
        <v>357539</v>
      </c>
      <c r="D20" s="7">
        <v>12087.43</v>
      </c>
      <c r="E20" s="7">
        <v>26388.99</v>
      </c>
      <c r="F20" s="7">
        <v>6554117.9800000004</v>
      </c>
      <c r="G20" s="7">
        <v>3.53</v>
      </c>
      <c r="H20" s="7">
        <v>26388.99</v>
      </c>
      <c r="I20" s="7">
        <v>26385.46</v>
      </c>
    </row>
    <row r="21" spans="1:15" ht="28.5" x14ac:dyDescent="0.2">
      <c r="A21" s="6" t="s">
        <v>32</v>
      </c>
      <c r="B21" s="7">
        <v>56652.88</v>
      </c>
      <c r="C21" s="7">
        <v>944214.67</v>
      </c>
      <c r="D21" s="7">
        <v>0</v>
      </c>
      <c r="E21" s="7">
        <v>37768.589999999997</v>
      </c>
      <c r="F21" s="7">
        <v>8645277.5800000001</v>
      </c>
      <c r="G21" s="7">
        <v>5.04</v>
      </c>
      <c r="H21" s="7">
        <v>37768.589999999997</v>
      </c>
      <c r="I21" s="7">
        <v>37763.550000000003</v>
      </c>
    </row>
    <row r="22" spans="1:15" ht="28.5" x14ac:dyDescent="0.2">
      <c r="A22" s="6" t="s">
        <v>33</v>
      </c>
      <c r="B22" s="7">
        <v>36100.03</v>
      </c>
      <c r="C22" s="7">
        <v>601667.17000000004</v>
      </c>
      <c r="D22" s="7">
        <v>55770.19</v>
      </c>
      <c r="E22" s="7">
        <v>79836.88</v>
      </c>
      <c r="F22" s="7">
        <v>12418312.5</v>
      </c>
      <c r="G22" s="7">
        <v>10.66</v>
      </c>
      <c r="H22" s="7">
        <v>79836.88</v>
      </c>
      <c r="I22" s="7">
        <v>79826.22</v>
      </c>
    </row>
    <row r="23" spans="1:15" ht="28.5" x14ac:dyDescent="0.2">
      <c r="A23" s="6" t="s">
        <v>30</v>
      </c>
      <c r="B23" s="7">
        <v>157494.35999999999</v>
      </c>
      <c r="C23" s="7">
        <v>2624906</v>
      </c>
      <c r="D23" s="7">
        <v>102429.31</v>
      </c>
      <c r="E23" s="7">
        <v>207425.55</v>
      </c>
      <c r="F23" s="7">
        <v>10202525.310000001</v>
      </c>
      <c r="G23" s="7">
        <v>27.7</v>
      </c>
      <c r="H23" s="7">
        <v>207425.55</v>
      </c>
      <c r="I23" s="7">
        <v>207397.85</v>
      </c>
    </row>
    <row r="24" spans="1:15" ht="29.25" thickBot="1" x14ac:dyDescent="0.25">
      <c r="A24" s="6" t="s">
        <v>35</v>
      </c>
      <c r="B24" s="7">
        <v>34999.26</v>
      </c>
      <c r="C24" s="7">
        <v>583321</v>
      </c>
      <c r="D24" s="7">
        <v>43835.3</v>
      </c>
      <c r="E24" s="7">
        <v>67168.14</v>
      </c>
      <c r="F24" s="7">
        <v>9069487.4800000004</v>
      </c>
      <c r="G24" s="7">
        <v>8.9700000000000006</v>
      </c>
      <c r="H24" s="7">
        <v>67168.14</v>
      </c>
      <c r="I24" s="7">
        <v>67159.17</v>
      </c>
    </row>
    <row r="25" spans="1:15" ht="15" thickTop="1" x14ac:dyDescent="0.2">
      <c r="G25" s="17">
        <f>SUM(G18:G24)</f>
        <v>113.2</v>
      </c>
      <c r="I25" s="17">
        <f>SUM(I18:I24)</f>
        <v>847470.74</v>
      </c>
    </row>
    <row r="26" spans="1:15" x14ac:dyDescent="0.2">
      <c r="G26" s="3"/>
    </row>
    <row r="27" spans="1:15" ht="30" x14ac:dyDescent="0.25">
      <c r="A27" s="4" t="s">
        <v>5</v>
      </c>
      <c r="B27" s="4" t="s">
        <v>36</v>
      </c>
      <c r="C27" s="4" t="s">
        <v>37</v>
      </c>
      <c r="D27" s="4" t="s">
        <v>38</v>
      </c>
      <c r="E27" s="4" t="s">
        <v>39</v>
      </c>
      <c r="F27" s="4" t="s">
        <v>40</v>
      </c>
      <c r="G27" s="4" t="s">
        <v>41</v>
      </c>
      <c r="H27" s="4" t="s">
        <v>42</v>
      </c>
      <c r="I27" s="4" t="s">
        <v>8</v>
      </c>
      <c r="J27" s="4" t="s">
        <v>26</v>
      </c>
      <c r="K27" s="4" t="s">
        <v>11</v>
      </c>
      <c r="L27" s="4" t="s">
        <v>27</v>
      </c>
      <c r="M27" s="4" t="s">
        <v>28</v>
      </c>
    </row>
    <row r="28" spans="1:15" ht="28.5" x14ac:dyDescent="0.2">
      <c r="A28" s="6" t="s">
        <v>43</v>
      </c>
      <c r="B28" s="7">
        <v>436868.8</v>
      </c>
      <c r="C28" s="7">
        <v>7281146.6699999999</v>
      </c>
      <c r="D28" s="7">
        <v>3059211</v>
      </c>
      <c r="E28" s="7">
        <v>168877.43</v>
      </c>
      <c r="F28" s="7">
        <v>0</v>
      </c>
      <c r="G28" s="7">
        <v>0</v>
      </c>
      <c r="H28" s="7">
        <v>0</v>
      </c>
      <c r="I28" s="7">
        <v>168877.43</v>
      </c>
      <c r="J28" s="7">
        <v>16807559.359999999</v>
      </c>
      <c r="K28" s="7">
        <v>22.55</v>
      </c>
      <c r="L28" s="7">
        <v>168877.43</v>
      </c>
      <c r="M28" s="7">
        <v>168854.88</v>
      </c>
    </row>
    <row r="29" spans="1:15" ht="29.25" thickBot="1" x14ac:dyDescent="0.25">
      <c r="A29" s="6" t="s">
        <v>47</v>
      </c>
      <c r="B29" s="7">
        <v>1371838.56</v>
      </c>
      <c r="C29" s="7">
        <v>22863975.989999998</v>
      </c>
      <c r="D29" s="7">
        <v>25920723.370000001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26500000</v>
      </c>
      <c r="K29" s="7">
        <v>0</v>
      </c>
      <c r="L29" s="7">
        <v>0</v>
      </c>
      <c r="M29" s="7">
        <v>0</v>
      </c>
    </row>
    <row r="30" spans="1:15" ht="15" thickTop="1" x14ac:dyDescent="0.2">
      <c r="K30" s="3"/>
      <c r="L30" s="13"/>
      <c r="M30" s="18">
        <f>SUM(M28:M29)</f>
        <v>168854.88</v>
      </c>
      <c r="N30" s="13"/>
      <c r="O30" s="13"/>
    </row>
    <row r="31" spans="1:15" ht="15" thickBot="1" x14ac:dyDescent="0.25">
      <c r="L31" s="14"/>
      <c r="M31" s="1">
        <v>-2596.4699999999998</v>
      </c>
      <c r="N31" s="15" t="s">
        <v>48</v>
      </c>
      <c r="O31" s="14"/>
    </row>
    <row r="32" spans="1:15" ht="15" thickTop="1" x14ac:dyDescent="0.2">
      <c r="L32" s="16"/>
      <c r="M32" s="19">
        <f>M30+M31</f>
        <v>166258.41</v>
      </c>
      <c r="N32" s="14" t="s">
        <v>49</v>
      </c>
      <c r="O32" s="14"/>
    </row>
    <row r="33" spans="12:15" x14ac:dyDescent="0.2">
      <c r="L33" s="14"/>
      <c r="M33" s="14"/>
      <c r="N33" s="14"/>
      <c r="O33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6F093-1DA3-4DF3-8425-707B87F0C7A7}">
  <dimension ref="A1:M49"/>
  <sheetViews>
    <sheetView topLeftCell="A25" workbookViewId="0">
      <selection activeCell="G48" sqref="G48"/>
    </sheetView>
  </sheetViews>
  <sheetFormatPr defaultRowHeight="15" x14ac:dyDescent="0.25"/>
  <cols>
    <col min="1" max="1" width="29.140625" customWidth="1"/>
    <col min="2" max="13" width="20.7109375" customWidth="1"/>
  </cols>
  <sheetData>
    <row r="1" spans="1:9" x14ac:dyDescent="0.25">
      <c r="A1" s="20" t="s">
        <v>0</v>
      </c>
      <c r="B1" s="20" t="s">
        <v>1</v>
      </c>
    </row>
    <row r="2" spans="1:9" x14ac:dyDescent="0.25">
      <c r="A2" s="21" t="s">
        <v>2</v>
      </c>
      <c r="B2" s="22"/>
    </row>
    <row r="3" spans="1:9" x14ac:dyDescent="0.25">
      <c r="A3" s="21" t="s">
        <v>3</v>
      </c>
      <c r="B3" s="23">
        <v>1403.6</v>
      </c>
    </row>
    <row r="4" spans="1:9" x14ac:dyDescent="0.25">
      <c r="A4" s="21" t="s">
        <v>4</v>
      </c>
      <c r="B4" s="22"/>
    </row>
    <row r="5" spans="1:9" ht="23.25" x14ac:dyDescent="0.25">
      <c r="A5" s="20" t="s">
        <v>5</v>
      </c>
      <c r="B5" s="20" t="s">
        <v>6</v>
      </c>
      <c r="C5" s="20" t="s">
        <v>7</v>
      </c>
      <c r="D5" s="20" t="s">
        <v>8</v>
      </c>
      <c r="E5" s="20" t="s">
        <v>9</v>
      </c>
      <c r="F5" s="20" t="s">
        <v>10</v>
      </c>
      <c r="G5" s="20" t="s">
        <v>11</v>
      </c>
      <c r="H5" s="20" t="s">
        <v>12</v>
      </c>
      <c r="I5" s="20" t="s">
        <v>13</v>
      </c>
    </row>
    <row r="6" spans="1:9" x14ac:dyDescent="0.25">
      <c r="A6" s="22" t="s">
        <v>21</v>
      </c>
      <c r="B6" s="23">
        <v>46087580.759999998</v>
      </c>
      <c r="C6" s="23">
        <v>31969497.75</v>
      </c>
      <c r="D6" s="23">
        <v>14118083.01</v>
      </c>
      <c r="E6" s="23">
        <v>9882658.1099999994</v>
      </c>
      <c r="F6" s="23">
        <v>0</v>
      </c>
      <c r="G6" s="23">
        <v>0</v>
      </c>
      <c r="H6" s="23">
        <v>0</v>
      </c>
      <c r="I6" s="23">
        <v>0</v>
      </c>
    </row>
    <row r="7" spans="1:9" x14ac:dyDescent="0.25">
      <c r="A7" s="22" t="s">
        <v>14</v>
      </c>
      <c r="B7" s="23">
        <v>11680504.439999999</v>
      </c>
      <c r="C7" s="23">
        <v>7460107.5700000003</v>
      </c>
      <c r="D7" s="23">
        <v>4220396.87</v>
      </c>
      <c r="E7" s="23">
        <v>2954277.81</v>
      </c>
      <c r="F7" s="23">
        <v>0</v>
      </c>
      <c r="G7" s="23">
        <v>0</v>
      </c>
      <c r="H7" s="23">
        <v>0</v>
      </c>
      <c r="I7" s="23">
        <v>0</v>
      </c>
    </row>
    <row r="8" spans="1:9" x14ac:dyDescent="0.25">
      <c r="A8" s="22" t="s">
        <v>19</v>
      </c>
      <c r="B8" s="23">
        <v>17990993.77</v>
      </c>
      <c r="C8" s="23">
        <v>10640152.25</v>
      </c>
      <c r="D8" s="23">
        <v>7350841.5199999996</v>
      </c>
      <c r="E8" s="23">
        <v>5145589.0599999996</v>
      </c>
      <c r="F8" s="23">
        <v>0</v>
      </c>
      <c r="G8" s="23">
        <v>0</v>
      </c>
      <c r="H8" s="23">
        <v>0</v>
      </c>
      <c r="I8" s="23">
        <v>0</v>
      </c>
    </row>
    <row r="9" spans="1:9" x14ac:dyDescent="0.25">
      <c r="A9" s="22" t="s">
        <v>15</v>
      </c>
      <c r="B9" s="23">
        <v>2657220.21</v>
      </c>
      <c r="C9" s="23">
        <v>1714899.04</v>
      </c>
      <c r="D9" s="23">
        <v>942321.17</v>
      </c>
      <c r="E9" s="23">
        <v>659624.81999999995</v>
      </c>
      <c r="F9" s="23">
        <v>0</v>
      </c>
      <c r="G9" s="23">
        <v>0</v>
      </c>
      <c r="H9" s="23">
        <v>0</v>
      </c>
      <c r="I9" s="23">
        <v>0</v>
      </c>
    </row>
    <row r="10" spans="1:9" x14ac:dyDescent="0.25">
      <c r="A10" s="22" t="s">
        <v>18</v>
      </c>
      <c r="B10" s="23">
        <v>2318914.9500000002</v>
      </c>
      <c r="C10" s="23">
        <v>1370485.41</v>
      </c>
      <c r="D10" s="23">
        <v>948429.54</v>
      </c>
      <c r="E10" s="23">
        <v>663900.68000000005</v>
      </c>
      <c r="F10" s="23">
        <v>0</v>
      </c>
      <c r="G10" s="23">
        <v>0</v>
      </c>
      <c r="H10" s="23">
        <v>0</v>
      </c>
      <c r="I10" s="23">
        <v>0</v>
      </c>
    </row>
    <row r="11" spans="1:9" x14ac:dyDescent="0.25">
      <c r="A11" s="22" t="s">
        <v>17</v>
      </c>
      <c r="B11" s="23">
        <v>16267745.84</v>
      </c>
      <c r="C11" s="23">
        <v>10790257.140000001</v>
      </c>
      <c r="D11" s="23">
        <v>5477488.7000000002</v>
      </c>
      <c r="E11" s="23">
        <v>3834242.09</v>
      </c>
      <c r="F11" s="23">
        <v>0</v>
      </c>
      <c r="G11" s="23">
        <v>0</v>
      </c>
      <c r="H11" s="23">
        <v>0</v>
      </c>
      <c r="I11" s="23">
        <v>0</v>
      </c>
    </row>
    <row r="12" spans="1:9" x14ac:dyDescent="0.25">
      <c r="A12" s="22" t="s">
        <v>16</v>
      </c>
      <c r="B12" s="23">
        <v>3926133.46</v>
      </c>
      <c r="C12" s="23">
        <v>3364939.68</v>
      </c>
      <c r="D12" s="23">
        <v>561193.78</v>
      </c>
      <c r="E12" s="23">
        <v>392835.65</v>
      </c>
      <c r="F12" s="23">
        <v>0</v>
      </c>
      <c r="G12" s="23">
        <v>0</v>
      </c>
      <c r="H12" s="23">
        <v>0</v>
      </c>
      <c r="I12" s="23">
        <v>0</v>
      </c>
    </row>
    <row r="13" spans="1:9" x14ac:dyDescent="0.25">
      <c r="A13" s="22" t="s">
        <v>20</v>
      </c>
      <c r="B13" s="23">
        <v>139337676.41</v>
      </c>
      <c r="C13" s="23">
        <v>91551883.870000005</v>
      </c>
      <c r="D13" s="23">
        <v>47785792.539999999</v>
      </c>
      <c r="E13" s="23">
        <v>33450054.780000001</v>
      </c>
      <c r="F13" s="23">
        <v>0</v>
      </c>
      <c r="G13" s="23">
        <v>0</v>
      </c>
      <c r="H13" s="23">
        <v>0</v>
      </c>
      <c r="I13" s="23">
        <v>0</v>
      </c>
    </row>
    <row r="14" spans="1:9" x14ac:dyDescent="0.25">
      <c r="I14" s="24">
        <f>SUM(I6:I13)</f>
        <v>0</v>
      </c>
    </row>
    <row r="15" spans="1:9" x14ac:dyDescent="0.25">
      <c r="A15" s="20" t="s">
        <v>0</v>
      </c>
      <c r="B15" s="20" t="s">
        <v>1</v>
      </c>
    </row>
    <row r="16" spans="1:9" x14ac:dyDescent="0.25">
      <c r="A16" s="21" t="s">
        <v>22</v>
      </c>
      <c r="B16" s="22"/>
    </row>
    <row r="17" spans="1:13" ht="23.25" x14ac:dyDescent="0.25">
      <c r="A17" s="20" t="s">
        <v>5</v>
      </c>
      <c r="B17" s="20" t="s">
        <v>23</v>
      </c>
      <c r="C17" s="20" t="s">
        <v>24</v>
      </c>
      <c r="D17" s="20" t="s">
        <v>25</v>
      </c>
      <c r="E17" s="20" t="s">
        <v>8</v>
      </c>
      <c r="F17" s="20" t="s">
        <v>26</v>
      </c>
      <c r="G17" s="20" t="s">
        <v>11</v>
      </c>
      <c r="H17" s="20" t="s">
        <v>27</v>
      </c>
      <c r="I17" s="20" t="s">
        <v>28</v>
      </c>
    </row>
    <row r="18" spans="1:13" x14ac:dyDescent="0.25">
      <c r="A18" s="22" t="s">
        <v>30</v>
      </c>
      <c r="B18" s="23">
        <v>163124.5</v>
      </c>
      <c r="C18" s="23">
        <v>2718741.66</v>
      </c>
      <c r="D18" s="23">
        <v>86012.93</v>
      </c>
      <c r="E18" s="23">
        <v>194762.6</v>
      </c>
      <c r="F18" s="23">
        <v>9941234.6199999992</v>
      </c>
      <c r="G18" s="23">
        <v>275.5</v>
      </c>
      <c r="H18" s="23">
        <v>194762.6</v>
      </c>
      <c r="I18" s="23">
        <v>194487.1</v>
      </c>
    </row>
    <row r="19" spans="1:13" x14ac:dyDescent="0.25">
      <c r="A19" s="22" t="s">
        <v>34</v>
      </c>
      <c r="B19" s="23">
        <v>252256.07</v>
      </c>
      <c r="C19" s="23">
        <v>4204267.84</v>
      </c>
      <c r="D19" s="23">
        <v>214068.06</v>
      </c>
      <c r="E19" s="23">
        <v>382238.77</v>
      </c>
      <c r="F19" s="23">
        <v>29409950.489999998</v>
      </c>
      <c r="G19" s="23">
        <v>540.70000000000005</v>
      </c>
      <c r="H19" s="23">
        <v>382238.77</v>
      </c>
      <c r="I19" s="23">
        <v>381698.07</v>
      </c>
    </row>
    <row r="20" spans="1:13" x14ac:dyDescent="0.25">
      <c r="A20" s="22" t="s">
        <v>31</v>
      </c>
      <c r="B20" s="23">
        <v>8048.91</v>
      </c>
      <c r="C20" s="23">
        <v>134148.5</v>
      </c>
      <c r="D20" s="23">
        <v>0</v>
      </c>
      <c r="E20" s="23">
        <v>5365.94</v>
      </c>
      <c r="F20" s="23">
        <v>6524085.5</v>
      </c>
      <c r="G20" s="23">
        <v>7.59</v>
      </c>
      <c r="H20" s="23">
        <v>5365.94</v>
      </c>
      <c r="I20" s="23">
        <v>5358.35</v>
      </c>
    </row>
    <row r="21" spans="1:13" x14ac:dyDescent="0.25">
      <c r="A21" s="22" t="s">
        <v>32</v>
      </c>
      <c r="B21" s="23">
        <v>48892.32</v>
      </c>
      <c r="C21" s="23">
        <v>814872</v>
      </c>
      <c r="D21" s="23">
        <v>0</v>
      </c>
      <c r="E21" s="23">
        <v>32594.880000000001</v>
      </c>
      <c r="F21" s="23">
        <v>8557520.8200000003</v>
      </c>
      <c r="G21" s="23">
        <v>46.11</v>
      </c>
      <c r="H21" s="23">
        <v>32594.880000000001</v>
      </c>
      <c r="I21" s="23">
        <v>32548.77</v>
      </c>
    </row>
    <row r="22" spans="1:13" x14ac:dyDescent="0.25">
      <c r="A22" s="22" t="s">
        <v>35</v>
      </c>
      <c r="B22" s="23">
        <v>23026.6</v>
      </c>
      <c r="C22" s="23">
        <v>383776.67</v>
      </c>
      <c r="D22" s="23">
        <v>38662.28</v>
      </c>
      <c r="E22" s="23">
        <v>54013.35</v>
      </c>
      <c r="F22" s="23">
        <v>9002319.3399999999</v>
      </c>
      <c r="G22" s="23">
        <v>76.400000000000006</v>
      </c>
      <c r="H22" s="23">
        <v>54013.35</v>
      </c>
      <c r="I22" s="23">
        <v>53936.95</v>
      </c>
    </row>
    <row r="23" spans="1:13" x14ac:dyDescent="0.25">
      <c r="A23" s="22" t="s">
        <v>33</v>
      </c>
      <c r="B23" s="23">
        <v>33790.61</v>
      </c>
      <c r="C23" s="23">
        <v>563176.84</v>
      </c>
      <c r="D23" s="23">
        <v>54040.22</v>
      </c>
      <c r="E23" s="23">
        <v>76567.289999999994</v>
      </c>
      <c r="F23" s="23">
        <v>12130935.58</v>
      </c>
      <c r="G23" s="23">
        <v>108.31</v>
      </c>
      <c r="H23" s="23">
        <v>76567.289999999994</v>
      </c>
      <c r="I23" s="23">
        <v>76458.98</v>
      </c>
    </row>
    <row r="24" spans="1:13" ht="15.75" thickBot="1" x14ac:dyDescent="0.3">
      <c r="A24" s="22" t="s">
        <v>29</v>
      </c>
      <c r="B24" s="23">
        <v>3057.47</v>
      </c>
      <c r="C24" s="23">
        <v>50957.83</v>
      </c>
      <c r="D24" s="23">
        <v>46974.559999999998</v>
      </c>
      <c r="E24" s="23">
        <v>49012.87</v>
      </c>
      <c r="F24" s="23">
        <v>11021783.59</v>
      </c>
      <c r="G24" s="23">
        <v>69.33</v>
      </c>
      <c r="H24" s="23">
        <v>49012.87</v>
      </c>
      <c r="I24" s="23">
        <v>48943.54</v>
      </c>
    </row>
    <row r="25" spans="1:13" ht="15.75" thickTop="1" x14ac:dyDescent="0.25">
      <c r="I25" s="25">
        <f>SUM(I18:I24)</f>
        <v>793431.76</v>
      </c>
    </row>
    <row r="27" spans="1:13" x14ac:dyDescent="0.25">
      <c r="A27" s="20" t="s">
        <v>5</v>
      </c>
      <c r="B27" s="20" t="s">
        <v>36</v>
      </c>
      <c r="C27" s="20" t="s">
        <v>37</v>
      </c>
      <c r="D27" s="20" t="s">
        <v>38</v>
      </c>
      <c r="E27" s="20" t="s">
        <v>39</v>
      </c>
      <c r="F27" s="20" t="s">
        <v>40</v>
      </c>
      <c r="G27" s="20" t="s">
        <v>41</v>
      </c>
      <c r="H27" s="20" t="s">
        <v>42</v>
      </c>
      <c r="I27" s="20" t="s">
        <v>8</v>
      </c>
      <c r="J27" s="20" t="s">
        <v>26</v>
      </c>
      <c r="K27" s="20" t="s">
        <v>11</v>
      </c>
      <c r="L27" s="20" t="s">
        <v>27</v>
      </c>
      <c r="M27" s="20" t="s">
        <v>28</v>
      </c>
    </row>
    <row r="28" spans="1:13" x14ac:dyDescent="0.25">
      <c r="A28" s="22" t="s">
        <v>47</v>
      </c>
      <c r="B28" s="23">
        <v>1132170.1399999999</v>
      </c>
      <c r="C28" s="23">
        <v>18869502.329999998</v>
      </c>
      <c r="D28" s="23">
        <v>13927035.529999999</v>
      </c>
      <c r="E28" s="23">
        <v>197698.67</v>
      </c>
      <c r="F28" s="23">
        <v>0</v>
      </c>
      <c r="G28" s="23">
        <v>0</v>
      </c>
      <c r="H28" s="23">
        <v>0</v>
      </c>
      <c r="I28" s="23">
        <v>197698.67</v>
      </c>
      <c r="J28" s="23">
        <v>26500000</v>
      </c>
      <c r="K28" s="23">
        <v>279.66000000000003</v>
      </c>
      <c r="L28" s="23">
        <v>197698.67</v>
      </c>
      <c r="M28" s="23">
        <v>197419.01</v>
      </c>
    </row>
    <row r="29" spans="1:13" ht="15.75" thickBot="1" x14ac:dyDescent="0.3">
      <c r="A29" s="22" t="s">
        <v>43</v>
      </c>
      <c r="B29" s="23">
        <v>211164.08</v>
      </c>
      <c r="C29" s="23">
        <v>3519401.34</v>
      </c>
      <c r="D29" s="23">
        <v>4163766.13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16638681.93</v>
      </c>
      <c r="K29" s="23">
        <v>0</v>
      </c>
      <c r="L29" s="23">
        <v>0</v>
      </c>
      <c r="M29" s="23">
        <v>0</v>
      </c>
    </row>
    <row r="30" spans="1:13" x14ac:dyDescent="0.25">
      <c r="M30" s="26">
        <f>SUM(M28:M29)</f>
        <v>197419.01</v>
      </c>
    </row>
    <row r="31" spans="1:13" ht="15.75" thickBot="1" x14ac:dyDescent="0.3">
      <c r="M31" s="27"/>
    </row>
    <row r="32" spans="1:13" ht="16.5" thickTop="1" thickBot="1" x14ac:dyDescent="0.3">
      <c r="L32" s="28" t="s">
        <v>50</v>
      </c>
      <c r="M32" s="29">
        <f>I25+M30</f>
        <v>990850.77</v>
      </c>
    </row>
    <row r="33" spans="1:8" ht="15.75" thickTop="1" x14ac:dyDescent="0.25"/>
    <row r="36" spans="1:8" x14ac:dyDescent="0.25">
      <c r="A36" t="s">
        <v>55</v>
      </c>
    </row>
    <row r="38" spans="1:8" x14ac:dyDescent="0.25">
      <c r="A38" s="30" t="s">
        <v>5</v>
      </c>
      <c r="B38" s="30" t="s">
        <v>51</v>
      </c>
      <c r="C38" s="30" t="s">
        <v>52</v>
      </c>
      <c r="D38" s="30" t="s">
        <v>53</v>
      </c>
      <c r="E38" s="30" t="s">
        <v>54</v>
      </c>
    </row>
    <row r="39" spans="1:8" x14ac:dyDescent="0.25">
      <c r="A39" s="31" t="s">
        <v>30</v>
      </c>
      <c r="B39" s="32">
        <v>33052.280000000013</v>
      </c>
      <c r="C39" s="32">
        <v>20812.860000000044</v>
      </c>
      <c r="D39" s="32">
        <f>I18</f>
        <v>194487.1</v>
      </c>
      <c r="E39" s="32">
        <f>SUM(B39:D39)</f>
        <v>248352.24000000005</v>
      </c>
      <c r="F39" s="35"/>
      <c r="G39" s="36"/>
      <c r="H39" s="32"/>
    </row>
    <row r="40" spans="1:8" x14ac:dyDescent="0.25">
      <c r="A40" s="31" t="s">
        <v>34</v>
      </c>
      <c r="B40" s="32">
        <v>172025.83000000002</v>
      </c>
      <c r="C40" s="32">
        <v>4086.4099999999162</v>
      </c>
      <c r="D40" s="32">
        <f t="shared" ref="D40:D45" si="0">I19</f>
        <v>381698.07</v>
      </c>
      <c r="E40" s="32">
        <f t="shared" ref="E40:E47" si="1">SUM(B40:D40)</f>
        <v>557810.30999999994</v>
      </c>
      <c r="F40" s="35"/>
      <c r="G40" s="36"/>
      <c r="H40" s="32"/>
    </row>
    <row r="41" spans="1:8" x14ac:dyDescent="0.25">
      <c r="A41" s="31" t="s">
        <v>31</v>
      </c>
      <c r="B41" s="32">
        <v>2122.1999999999998</v>
      </c>
      <c r="C41" s="32">
        <v>1521.2899999999936</v>
      </c>
      <c r="D41" s="32">
        <f t="shared" si="0"/>
        <v>5358.35</v>
      </c>
      <c r="E41" s="32">
        <f t="shared" si="1"/>
        <v>9001.8399999999929</v>
      </c>
      <c r="F41" s="35"/>
      <c r="G41" s="36"/>
      <c r="H41" s="32"/>
    </row>
    <row r="42" spans="1:8" x14ac:dyDescent="0.25">
      <c r="A42" s="31" t="s">
        <v>32</v>
      </c>
      <c r="B42" s="32">
        <v>49748.78</v>
      </c>
      <c r="C42" s="32">
        <v>239.39000000001033</v>
      </c>
      <c r="D42" s="32">
        <f t="shared" si="0"/>
        <v>32548.77</v>
      </c>
      <c r="E42" s="32">
        <f t="shared" si="1"/>
        <v>82536.940000000017</v>
      </c>
      <c r="F42" s="35"/>
      <c r="G42" s="36"/>
      <c r="H42" s="32"/>
    </row>
    <row r="43" spans="1:8" x14ac:dyDescent="0.25">
      <c r="A43" s="31" t="s">
        <v>35</v>
      </c>
      <c r="B43" s="32">
        <v>0</v>
      </c>
      <c r="C43" s="32">
        <v>0</v>
      </c>
      <c r="D43" s="32">
        <f t="shared" si="0"/>
        <v>53936.95</v>
      </c>
      <c r="E43" s="32">
        <f t="shared" si="1"/>
        <v>53936.95</v>
      </c>
      <c r="F43" s="35"/>
      <c r="G43" s="36"/>
      <c r="H43" s="32"/>
    </row>
    <row r="44" spans="1:8" x14ac:dyDescent="0.25">
      <c r="A44" s="31" t="s">
        <v>33</v>
      </c>
      <c r="B44" s="32">
        <v>207540.03839999999</v>
      </c>
      <c r="C44" s="32">
        <v>0</v>
      </c>
      <c r="D44" s="32">
        <f t="shared" si="0"/>
        <v>76458.98</v>
      </c>
      <c r="E44" s="32">
        <f t="shared" si="1"/>
        <v>283999.0184</v>
      </c>
      <c r="F44" s="35"/>
      <c r="G44" s="36"/>
      <c r="H44" s="32"/>
    </row>
    <row r="45" spans="1:8" x14ac:dyDescent="0.25">
      <c r="A45" s="31" t="s">
        <v>29</v>
      </c>
      <c r="B45" s="32">
        <v>0</v>
      </c>
      <c r="C45" s="32">
        <v>0</v>
      </c>
      <c r="D45" s="32">
        <f t="shared" si="0"/>
        <v>48943.54</v>
      </c>
      <c r="E45" s="32">
        <f t="shared" si="1"/>
        <v>48943.54</v>
      </c>
      <c r="F45" s="35"/>
      <c r="G45" s="36"/>
      <c r="H45" s="32"/>
    </row>
    <row r="46" spans="1:8" x14ac:dyDescent="0.25">
      <c r="A46" s="22" t="s">
        <v>47</v>
      </c>
      <c r="B46" s="32">
        <v>0</v>
      </c>
      <c r="C46" s="32">
        <v>0</v>
      </c>
      <c r="D46" s="32">
        <f>M28</f>
        <v>197419.01</v>
      </c>
      <c r="E46" s="32">
        <f t="shared" si="1"/>
        <v>197419.01</v>
      </c>
      <c r="F46" s="35"/>
      <c r="G46" s="36"/>
      <c r="H46" s="32"/>
    </row>
    <row r="47" spans="1:8" ht="15.75" thickBot="1" x14ac:dyDescent="0.3">
      <c r="A47" s="22" t="s">
        <v>43</v>
      </c>
      <c r="B47" s="32">
        <v>0</v>
      </c>
      <c r="C47" s="32">
        <v>0</v>
      </c>
      <c r="D47" s="32">
        <v>0</v>
      </c>
      <c r="E47" s="32">
        <f t="shared" si="1"/>
        <v>0</v>
      </c>
    </row>
    <row r="48" spans="1:8" ht="15.75" thickBot="1" x14ac:dyDescent="0.3">
      <c r="B48" s="33">
        <f>SUM(B39:B47)</f>
        <v>464489.12840000005</v>
      </c>
      <c r="C48" s="33">
        <f>SUM(C39:C47)</f>
        <v>26659.949999999964</v>
      </c>
      <c r="D48" s="33">
        <f t="shared" ref="D48:E48" si="2">SUM(D39:D47)</f>
        <v>990850.77</v>
      </c>
      <c r="E48" s="34">
        <f t="shared" si="2"/>
        <v>1481999.8484</v>
      </c>
    </row>
    <row r="49" ht="15.75" thickTop="1" x14ac:dyDescent="0.25"/>
  </sheetData>
  <sortState ref="A18:I24">
    <sortCondition ref="A18:A24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0C194-0016-4C13-BB6A-C84A82734E15}">
  <dimension ref="A1:M31"/>
  <sheetViews>
    <sheetView topLeftCell="A10" workbookViewId="0">
      <selection activeCell="D8" sqref="D8"/>
    </sheetView>
  </sheetViews>
  <sheetFormatPr defaultRowHeight="15" x14ac:dyDescent="0.25"/>
  <cols>
    <col min="1" max="1" width="30" customWidth="1"/>
    <col min="2" max="13" width="21.42578125" customWidth="1"/>
  </cols>
  <sheetData>
    <row r="1" spans="1:9" x14ac:dyDescent="0.25">
      <c r="A1" s="20" t="s">
        <v>0</v>
      </c>
      <c r="B1" s="20" t="s">
        <v>1</v>
      </c>
    </row>
    <row r="2" spans="1:9" x14ac:dyDescent="0.25">
      <c r="A2" s="21" t="s">
        <v>2</v>
      </c>
      <c r="B2" s="22"/>
    </row>
    <row r="3" spans="1:9" x14ac:dyDescent="0.25">
      <c r="A3" s="21" t="s">
        <v>3</v>
      </c>
      <c r="B3" s="23">
        <v>4088.32</v>
      </c>
    </row>
    <row r="4" spans="1:9" x14ac:dyDescent="0.25">
      <c r="A4" s="21" t="s">
        <v>4</v>
      </c>
      <c r="B4" s="22"/>
    </row>
    <row r="5" spans="1:9" ht="23.25" x14ac:dyDescent="0.25">
      <c r="A5" s="20" t="s">
        <v>5</v>
      </c>
      <c r="B5" s="20" t="s">
        <v>6</v>
      </c>
      <c r="C5" s="20" t="s">
        <v>7</v>
      </c>
      <c r="D5" s="20" t="s">
        <v>8</v>
      </c>
      <c r="E5" s="20" t="s">
        <v>9</v>
      </c>
      <c r="F5" s="20" t="s">
        <v>10</v>
      </c>
      <c r="G5" s="20" t="s">
        <v>11</v>
      </c>
      <c r="H5" s="20" t="s">
        <v>12</v>
      </c>
      <c r="I5" s="20" t="s">
        <v>13</v>
      </c>
    </row>
    <row r="6" spans="1:9" x14ac:dyDescent="0.25">
      <c r="A6" s="22" t="s">
        <v>21</v>
      </c>
      <c r="B6" s="23">
        <v>48616944.380000003</v>
      </c>
      <c r="C6" s="23">
        <v>34961520.520000003</v>
      </c>
      <c r="D6" s="23">
        <v>13655423.859999999</v>
      </c>
      <c r="E6" s="23">
        <v>9558796.6999999993</v>
      </c>
      <c r="F6" s="23">
        <v>0</v>
      </c>
      <c r="G6" s="23">
        <v>0</v>
      </c>
      <c r="H6" s="23">
        <v>0</v>
      </c>
      <c r="I6" s="23">
        <v>0</v>
      </c>
    </row>
    <row r="7" spans="1:9" x14ac:dyDescent="0.25">
      <c r="A7" s="22" t="s">
        <v>14</v>
      </c>
      <c r="B7" s="23">
        <v>13172685.939999999</v>
      </c>
      <c r="C7" s="23">
        <v>8678037.1699999999</v>
      </c>
      <c r="D7" s="23">
        <v>4494648.7699999996</v>
      </c>
      <c r="E7" s="23">
        <v>3146254.14</v>
      </c>
      <c r="F7" s="23">
        <v>0</v>
      </c>
      <c r="G7" s="23">
        <v>0</v>
      </c>
      <c r="H7" s="23">
        <v>0</v>
      </c>
      <c r="I7" s="23">
        <v>0</v>
      </c>
    </row>
    <row r="8" spans="1:9" x14ac:dyDescent="0.25">
      <c r="A8" s="22" t="s">
        <v>19</v>
      </c>
      <c r="B8" s="23">
        <v>20376575.649999999</v>
      </c>
      <c r="C8" s="23">
        <v>12767383.880000001</v>
      </c>
      <c r="D8" s="23">
        <v>7609191.7699999996</v>
      </c>
      <c r="E8" s="23">
        <v>5326434.24</v>
      </c>
      <c r="F8" s="23">
        <v>0</v>
      </c>
      <c r="G8" s="23">
        <v>0</v>
      </c>
      <c r="H8" s="23">
        <v>0</v>
      </c>
      <c r="I8" s="23">
        <v>0</v>
      </c>
    </row>
    <row r="9" spans="1:9" x14ac:dyDescent="0.25">
      <c r="A9" s="22" t="s">
        <v>15</v>
      </c>
      <c r="B9" s="23">
        <v>3099696.9</v>
      </c>
      <c r="C9" s="23">
        <v>2000065.04</v>
      </c>
      <c r="D9" s="23">
        <v>1099631.8600000001</v>
      </c>
      <c r="E9" s="23">
        <v>769742.3</v>
      </c>
      <c r="F9" s="23">
        <v>0</v>
      </c>
      <c r="G9" s="23">
        <v>0</v>
      </c>
      <c r="H9" s="23">
        <v>0</v>
      </c>
      <c r="I9" s="23">
        <v>0</v>
      </c>
    </row>
    <row r="10" spans="1:9" x14ac:dyDescent="0.25">
      <c r="A10" s="22" t="s">
        <v>18</v>
      </c>
      <c r="B10" s="23">
        <v>2748393.37</v>
      </c>
      <c r="C10" s="23">
        <v>1668483.61</v>
      </c>
      <c r="D10" s="23">
        <v>1079909.76</v>
      </c>
      <c r="E10" s="23">
        <v>755936.83</v>
      </c>
      <c r="F10" s="23">
        <v>0</v>
      </c>
      <c r="G10" s="23">
        <v>0</v>
      </c>
      <c r="H10" s="23">
        <v>0</v>
      </c>
      <c r="I10" s="23">
        <v>0</v>
      </c>
    </row>
    <row r="11" spans="1:9" x14ac:dyDescent="0.25">
      <c r="A11" s="22" t="s">
        <v>17</v>
      </c>
      <c r="B11" s="23">
        <v>18024173.550000001</v>
      </c>
      <c r="C11" s="23">
        <v>12744257.77</v>
      </c>
      <c r="D11" s="23">
        <v>5279915.78</v>
      </c>
      <c r="E11" s="23">
        <v>3695941.05</v>
      </c>
      <c r="F11" s="23">
        <v>0</v>
      </c>
      <c r="G11" s="23">
        <v>0</v>
      </c>
      <c r="H11" s="23">
        <v>0</v>
      </c>
      <c r="I11" s="23">
        <v>0</v>
      </c>
    </row>
    <row r="12" spans="1:9" x14ac:dyDescent="0.25">
      <c r="A12" s="22" t="s">
        <v>16</v>
      </c>
      <c r="B12" s="23">
        <v>4643160.5199999996</v>
      </c>
      <c r="C12" s="23">
        <v>3832683.27</v>
      </c>
      <c r="D12" s="23">
        <v>810477.25</v>
      </c>
      <c r="E12" s="23">
        <v>567334.07999999996</v>
      </c>
      <c r="F12" s="23">
        <v>0</v>
      </c>
      <c r="G12" s="23">
        <v>0</v>
      </c>
      <c r="H12" s="23">
        <v>0</v>
      </c>
      <c r="I12" s="23">
        <v>0</v>
      </c>
    </row>
    <row r="13" spans="1:9" x14ac:dyDescent="0.25">
      <c r="A13" s="22" t="s">
        <v>20</v>
      </c>
      <c r="B13" s="23">
        <v>155847483.13</v>
      </c>
      <c r="C13" s="23">
        <v>104251382.70999999</v>
      </c>
      <c r="D13" s="23">
        <v>51596100.420000002</v>
      </c>
      <c r="E13" s="23">
        <v>36117270.289999999</v>
      </c>
      <c r="F13" s="23">
        <v>0</v>
      </c>
      <c r="G13" s="23">
        <v>0</v>
      </c>
      <c r="H13" s="23">
        <v>0</v>
      </c>
      <c r="I13" s="23">
        <v>0</v>
      </c>
    </row>
    <row r="15" spans="1:9" x14ac:dyDescent="0.25">
      <c r="A15" s="20" t="s">
        <v>0</v>
      </c>
      <c r="B15" s="20" t="s">
        <v>1</v>
      </c>
    </row>
    <row r="16" spans="1:9" x14ac:dyDescent="0.25">
      <c r="A16" s="21" t="s">
        <v>22</v>
      </c>
      <c r="B16" s="22"/>
    </row>
    <row r="17" spans="1:13" ht="23.25" x14ac:dyDescent="0.25">
      <c r="A17" s="20" t="s">
        <v>5</v>
      </c>
      <c r="B17" s="20" t="s">
        <v>23</v>
      </c>
      <c r="C17" s="20" t="s">
        <v>24</v>
      </c>
      <c r="D17" s="20" t="s">
        <v>25</v>
      </c>
      <c r="E17" s="20" t="s">
        <v>8</v>
      </c>
      <c r="F17" s="20" t="s">
        <v>26</v>
      </c>
      <c r="G17" s="20" t="s">
        <v>11</v>
      </c>
      <c r="H17" s="20" t="s">
        <v>27</v>
      </c>
      <c r="I17" s="20" t="s">
        <v>28</v>
      </c>
    </row>
    <row r="18" spans="1:13" x14ac:dyDescent="0.25">
      <c r="A18" s="22" t="s">
        <v>31</v>
      </c>
      <c r="B18" s="23">
        <v>8715.6200000000008</v>
      </c>
      <c r="C18" s="23">
        <v>145260.32999999999</v>
      </c>
      <c r="D18" s="23">
        <v>0</v>
      </c>
      <c r="E18" s="23">
        <v>5810.41</v>
      </c>
      <c r="F18" s="23">
        <v>6518719.5599999996</v>
      </c>
      <c r="G18" s="23">
        <v>23.49</v>
      </c>
      <c r="H18" s="23">
        <v>5810.41</v>
      </c>
      <c r="I18" s="23">
        <v>5786.92</v>
      </c>
    </row>
    <row r="19" spans="1:13" x14ac:dyDescent="0.25">
      <c r="A19" s="22" t="s">
        <v>33</v>
      </c>
      <c r="B19" s="23">
        <v>33264.910000000003</v>
      </c>
      <c r="C19" s="23">
        <v>554415.16</v>
      </c>
      <c r="D19" s="23">
        <v>82281.58</v>
      </c>
      <c r="E19" s="23">
        <v>104458.19</v>
      </c>
      <c r="F19" s="23">
        <v>12054368.289999999</v>
      </c>
      <c r="G19" s="23">
        <v>422.27</v>
      </c>
      <c r="H19" s="23">
        <v>104458.19</v>
      </c>
      <c r="I19" s="23">
        <v>104035.92</v>
      </c>
    </row>
    <row r="20" spans="1:13" x14ac:dyDescent="0.25">
      <c r="A20" s="22" t="s">
        <v>35</v>
      </c>
      <c r="B20" s="23">
        <v>33658.94</v>
      </c>
      <c r="C20" s="23">
        <v>560982.32999999996</v>
      </c>
      <c r="D20" s="23">
        <v>53248.73</v>
      </c>
      <c r="E20" s="23">
        <v>75688.02</v>
      </c>
      <c r="F20" s="23">
        <v>8948305.9900000002</v>
      </c>
      <c r="G20" s="23">
        <v>305.97000000000003</v>
      </c>
      <c r="H20" s="23">
        <v>75688.02</v>
      </c>
      <c r="I20" s="23">
        <v>75382.05</v>
      </c>
    </row>
    <row r="21" spans="1:13" x14ac:dyDescent="0.25">
      <c r="A21" s="22" t="s">
        <v>34</v>
      </c>
      <c r="B21" s="23">
        <v>269723.18</v>
      </c>
      <c r="C21" s="23">
        <v>4495386.33</v>
      </c>
      <c r="D21" s="23">
        <v>241093.95</v>
      </c>
      <c r="E21" s="23">
        <v>420909.4</v>
      </c>
      <c r="F21" s="23">
        <v>29027711.719999999</v>
      </c>
      <c r="G21" s="23">
        <v>1701.5</v>
      </c>
      <c r="H21" s="23">
        <v>420909.4</v>
      </c>
      <c r="I21" s="23">
        <v>419207.9</v>
      </c>
    </row>
    <row r="22" spans="1:13" x14ac:dyDescent="0.25">
      <c r="A22" s="22" t="s">
        <v>32</v>
      </c>
      <c r="B22" s="23">
        <v>39355.85</v>
      </c>
      <c r="C22" s="23">
        <v>655930.82999999996</v>
      </c>
      <c r="D22" s="23">
        <v>0</v>
      </c>
      <c r="E22" s="23">
        <v>26237.23</v>
      </c>
      <c r="F22" s="23">
        <v>8524925.9399999995</v>
      </c>
      <c r="G22" s="23">
        <v>106.06</v>
      </c>
      <c r="H22" s="23">
        <v>26237.23</v>
      </c>
      <c r="I22" s="23">
        <v>26131.17</v>
      </c>
    </row>
    <row r="23" spans="1:13" x14ac:dyDescent="0.25">
      <c r="A23" s="22" t="s">
        <v>30</v>
      </c>
      <c r="B23" s="23">
        <v>134108.72</v>
      </c>
      <c r="C23" s="23">
        <v>2235145.34</v>
      </c>
      <c r="D23" s="23">
        <v>112900.55</v>
      </c>
      <c r="E23" s="23">
        <v>202306.36</v>
      </c>
      <c r="F23" s="23">
        <v>9746472.0199999996</v>
      </c>
      <c r="G23" s="23">
        <v>817.81</v>
      </c>
      <c r="H23" s="23">
        <v>202306.36</v>
      </c>
      <c r="I23" s="23">
        <v>201488.55</v>
      </c>
    </row>
    <row r="24" spans="1:13" x14ac:dyDescent="0.25">
      <c r="A24" s="22" t="s">
        <v>29</v>
      </c>
      <c r="B24" s="23">
        <v>3605.32</v>
      </c>
      <c r="C24" s="23">
        <v>60088.67</v>
      </c>
      <c r="D24" s="23">
        <v>50801.9</v>
      </c>
      <c r="E24" s="23">
        <v>53205.45</v>
      </c>
      <c r="F24" s="23">
        <v>10972770.720000001</v>
      </c>
      <c r="G24" s="23">
        <v>215.08</v>
      </c>
      <c r="H24" s="23">
        <v>53205.45</v>
      </c>
      <c r="I24" s="23">
        <v>52990.37</v>
      </c>
    </row>
    <row r="25" spans="1:13" x14ac:dyDescent="0.25">
      <c r="I25" s="24">
        <f>SUM(I18:I24)</f>
        <v>885022.88</v>
      </c>
    </row>
    <row r="26" spans="1:13" x14ac:dyDescent="0.25">
      <c r="A26" s="20" t="s">
        <v>5</v>
      </c>
      <c r="B26" s="20" t="s">
        <v>36</v>
      </c>
      <c r="C26" s="20" t="s">
        <v>37</v>
      </c>
      <c r="D26" s="20" t="s">
        <v>38</v>
      </c>
      <c r="E26" s="20" t="s">
        <v>39</v>
      </c>
      <c r="F26" s="20" t="s">
        <v>40</v>
      </c>
      <c r="G26" s="20" t="s">
        <v>41</v>
      </c>
      <c r="H26" s="20" t="s">
        <v>42</v>
      </c>
      <c r="I26" s="20" t="s">
        <v>8</v>
      </c>
      <c r="J26" s="20" t="s">
        <v>26</v>
      </c>
      <c r="K26" s="20" t="s">
        <v>11</v>
      </c>
      <c r="L26" s="20" t="s">
        <v>27</v>
      </c>
      <c r="M26" s="20" t="s">
        <v>28</v>
      </c>
    </row>
    <row r="27" spans="1:13" x14ac:dyDescent="0.25">
      <c r="A27" s="22" t="s">
        <v>43</v>
      </c>
      <c r="B27" s="23">
        <v>210762.56</v>
      </c>
      <c r="C27" s="23">
        <v>3512709.33</v>
      </c>
      <c r="D27" s="23">
        <v>444380.63</v>
      </c>
      <c r="E27" s="23">
        <v>122733.15</v>
      </c>
      <c r="F27" s="23">
        <v>0</v>
      </c>
      <c r="G27" s="23">
        <v>0</v>
      </c>
      <c r="H27" s="23">
        <v>0</v>
      </c>
      <c r="I27" s="23">
        <v>122733.15</v>
      </c>
      <c r="J27" s="23">
        <v>16638681.93</v>
      </c>
      <c r="K27" s="23">
        <v>496.14</v>
      </c>
      <c r="L27" s="23">
        <v>122733.15</v>
      </c>
      <c r="M27" s="23">
        <v>122237.01</v>
      </c>
    </row>
    <row r="28" spans="1:13" x14ac:dyDescent="0.25">
      <c r="A28" s="22" t="s">
        <v>47</v>
      </c>
      <c r="B28" s="23">
        <v>1136932.27</v>
      </c>
      <c r="C28" s="23">
        <v>18948871.170000002</v>
      </c>
      <c r="D28" s="23">
        <v>20490395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26302301.329999998</v>
      </c>
      <c r="K28" s="23">
        <v>0</v>
      </c>
      <c r="L28" s="23">
        <v>0</v>
      </c>
      <c r="M28" s="23">
        <v>0</v>
      </c>
    </row>
    <row r="29" spans="1:13" x14ac:dyDescent="0.25">
      <c r="M29" s="24">
        <f>SUM(M27:M28)</f>
        <v>122237.01</v>
      </c>
    </row>
    <row r="31" spans="1:13" x14ac:dyDescent="0.25">
      <c r="M31" s="24">
        <f>I25+M29</f>
        <v>1007259.89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97AAA-B2CC-49BE-A826-F6A2275CECB9}">
  <dimension ref="A1:V21"/>
  <sheetViews>
    <sheetView tabSelected="1" workbookViewId="0">
      <selection activeCell="L22" sqref="L22"/>
    </sheetView>
  </sheetViews>
  <sheetFormatPr defaultRowHeight="15" x14ac:dyDescent="0.25"/>
  <cols>
    <col min="1" max="1" width="27.28515625" customWidth="1"/>
    <col min="2" max="2" width="3.85546875" customWidth="1"/>
    <col min="3" max="3" width="10.5703125" bestFit="1" customWidth="1"/>
    <col min="4" max="4" width="10.140625" bestFit="1" customWidth="1"/>
    <col min="5" max="5" width="10" bestFit="1" customWidth="1"/>
    <col min="6" max="6" width="8.85546875" customWidth="1"/>
    <col min="7" max="7" width="10.140625" bestFit="1" customWidth="1"/>
    <col min="8" max="8" width="9.7109375" bestFit="1" customWidth="1"/>
    <col min="9" max="9" width="10.85546875" bestFit="1" customWidth="1"/>
    <col min="10" max="10" width="8.85546875" customWidth="1"/>
    <col min="11" max="11" width="10.85546875" bestFit="1" customWidth="1"/>
    <col min="12" max="12" width="10.140625" bestFit="1" customWidth="1"/>
    <col min="13" max="13" width="10.85546875" bestFit="1" customWidth="1"/>
    <col min="14" max="15" width="8.85546875" customWidth="1"/>
    <col min="16" max="17" width="10.140625" bestFit="1" customWidth="1"/>
    <col min="18" max="18" width="10" bestFit="1" customWidth="1"/>
    <col min="19" max="19" width="8.85546875" customWidth="1"/>
    <col min="20" max="20" width="10.85546875" bestFit="1" customWidth="1"/>
    <col min="21" max="21" width="9.5703125" bestFit="1" customWidth="1"/>
    <col min="22" max="22" width="10.85546875" bestFit="1" customWidth="1"/>
  </cols>
  <sheetData>
    <row r="1" spans="1:22" ht="15" customHeight="1" x14ac:dyDescent="0.25">
      <c r="C1" s="37" t="s">
        <v>56</v>
      </c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9"/>
      <c r="V1" s="39"/>
    </row>
    <row r="2" spans="1:22" ht="15" customHeight="1" x14ac:dyDescent="0.25">
      <c r="A2" s="30" t="s">
        <v>5</v>
      </c>
      <c r="B2" s="40"/>
      <c r="C2" s="41" t="s">
        <v>57</v>
      </c>
      <c r="D2" s="41" t="s">
        <v>58</v>
      </c>
      <c r="E2" s="39" t="s">
        <v>59</v>
      </c>
      <c r="F2" s="39"/>
      <c r="G2" s="39" t="s">
        <v>60</v>
      </c>
      <c r="H2" s="39" t="s">
        <v>61</v>
      </c>
      <c r="I2" s="39" t="s">
        <v>62</v>
      </c>
      <c r="J2" s="39"/>
      <c r="K2" s="39" t="s">
        <v>63</v>
      </c>
      <c r="L2" s="39" t="s">
        <v>64</v>
      </c>
      <c r="M2" s="39" t="s">
        <v>65</v>
      </c>
      <c r="N2" s="39"/>
      <c r="O2" s="39"/>
      <c r="P2" s="39" t="s">
        <v>66</v>
      </c>
      <c r="Q2" s="39" t="s">
        <v>67</v>
      </c>
      <c r="R2" s="39" t="s">
        <v>68</v>
      </c>
      <c r="S2" s="39"/>
      <c r="T2" s="39" t="s">
        <v>69</v>
      </c>
      <c r="U2" s="39" t="s">
        <v>70</v>
      </c>
      <c r="V2" s="39" t="s">
        <v>71</v>
      </c>
    </row>
    <row r="3" spans="1:22" x14ac:dyDescent="0.25">
      <c r="A3" s="42" t="s">
        <v>30</v>
      </c>
      <c r="B3" s="31"/>
      <c r="C3" s="43">
        <v>0</v>
      </c>
      <c r="D3" s="43">
        <v>0</v>
      </c>
      <c r="E3" s="44">
        <f>C3+D3</f>
        <v>0</v>
      </c>
      <c r="F3" s="44"/>
      <c r="G3" s="44">
        <v>0</v>
      </c>
      <c r="H3" s="43">
        <v>0</v>
      </c>
      <c r="I3" s="44">
        <f>G3+H3</f>
        <v>0</v>
      </c>
      <c r="J3" s="44"/>
      <c r="K3" s="44">
        <v>0</v>
      </c>
      <c r="L3" s="44">
        <v>0</v>
      </c>
      <c r="M3" s="44">
        <f>K3+L3</f>
        <v>0</v>
      </c>
      <c r="N3" s="44"/>
      <c r="O3" s="44"/>
      <c r="P3" s="44">
        <v>0</v>
      </c>
      <c r="Q3" s="44">
        <v>0</v>
      </c>
      <c r="R3" s="44">
        <f>P3+Q3</f>
        <v>0</v>
      </c>
      <c r="S3" s="44"/>
      <c r="T3" s="44">
        <f>C3+G3+K3+P3</f>
        <v>0</v>
      </c>
      <c r="U3" s="44">
        <v>0</v>
      </c>
      <c r="V3" s="44">
        <f>T3+U3</f>
        <v>0</v>
      </c>
    </row>
    <row r="4" spans="1:22" x14ac:dyDescent="0.25">
      <c r="A4" s="42" t="s">
        <v>34</v>
      </c>
      <c r="B4" s="31"/>
      <c r="C4" s="43">
        <v>0</v>
      </c>
      <c r="D4" s="43">
        <v>0</v>
      </c>
      <c r="E4" s="44">
        <f t="shared" ref="E4:E9" si="0">C4+D4</f>
        <v>0</v>
      </c>
      <c r="F4" s="44"/>
      <c r="G4" s="44">
        <v>0</v>
      </c>
      <c r="H4" s="43">
        <v>0</v>
      </c>
      <c r="I4" s="44">
        <f t="shared" ref="I4:I9" si="1">G4+H4</f>
        <v>0</v>
      </c>
      <c r="J4" s="44"/>
      <c r="K4" s="44">
        <v>287.27000000001863</v>
      </c>
      <c r="L4" s="44">
        <v>0</v>
      </c>
      <c r="M4" s="44">
        <f t="shared" ref="M4:M9" si="2">K4+L4</f>
        <v>287.27000000001863</v>
      </c>
      <c r="N4" s="44"/>
      <c r="O4" s="44"/>
      <c r="P4" s="44">
        <v>0</v>
      </c>
      <c r="Q4" s="44">
        <v>0</v>
      </c>
      <c r="R4" s="44">
        <f t="shared" ref="R4:R9" si="3">P4+Q4</f>
        <v>0</v>
      </c>
      <c r="S4" s="44"/>
      <c r="T4" s="44">
        <f t="shared" ref="T4:T9" si="4">C4+G4+K4+P4</f>
        <v>287.27000000001863</v>
      </c>
      <c r="U4" s="44">
        <v>0</v>
      </c>
      <c r="V4" s="44">
        <f t="shared" ref="V4:V9" si="5">T4+U4</f>
        <v>287.27000000001863</v>
      </c>
    </row>
    <row r="5" spans="1:22" x14ac:dyDescent="0.25">
      <c r="A5" s="42" t="s">
        <v>31</v>
      </c>
      <c r="B5" s="31"/>
      <c r="C5" s="43">
        <v>7142.8799999999937</v>
      </c>
      <c r="D5" s="43">
        <v>0</v>
      </c>
      <c r="E5" s="44">
        <f t="shared" si="0"/>
        <v>7142.8799999999937</v>
      </c>
      <c r="F5" s="44"/>
      <c r="G5" s="44">
        <v>7874.0000000000036</v>
      </c>
      <c r="H5" s="43">
        <v>0</v>
      </c>
      <c r="I5" s="44">
        <f t="shared" si="1"/>
        <v>7874.0000000000036</v>
      </c>
      <c r="J5" s="44"/>
      <c r="K5" s="44">
        <v>15614.240000000005</v>
      </c>
      <c r="L5" s="44">
        <v>0</v>
      </c>
      <c r="M5" s="44">
        <f t="shared" si="2"/>
        <v>15614.240000000005</v>
      </c>
      <c r="N5" s="44"/>
      <c r="O5" s="44"/>
      <c r="P5" s="44">
        <v>29029.720000000005</v>
      </c>
      <c r="Q5" s="44">
        <v>0</v>
      </c>
      <c r="R5" s="44">
        <f t="shared" si="3"/>
        <v>29029.720000000005</v>
      </c>
      <c r="S5" s="44"/>
      <c r="T5" s="44">
        <f t="shared" si="4"/>
        <v>59660.840000000011</v>
      </c>
      <c r="U5" s="44">
        <v>0</v>
      </c>
      <c r="V5" s="44">
        <f t="shared" si="5"/>
        <v>59660.840000000011</v>
      </c>
    </row>
    <row r="6" spans="1:22" x14ac:dyDescent="0.25">
      <c r="A6" s="42" t="s">
        <v>32</v>
      </c>
      <c r="B6" s="31"/>
      <c r="C6" s="43">
        <v>1037.2099999999991</v>
      </c>
      <c r="D6" s="43">
        <v>0</v>
      </c>
      <c r="E6" s="44">
        <f t="shared" si="0"/>
        <v>1037.2099999999991</v>
      </c>
      <c r="F6" s="44"/>
      <c r="G6" s="44">
        <v>4031.9700000000012</v>
      </c>
      <c r="H6" s="43">
        <v>0</v>
      </c>
      <c r="I6" s="44">
        <f t="shared" si="1"/>
        <v>4031.9700000000012</v>
      </c>
      <c r="J6" s="44"/>
      <c r="K6" s="44">
        <v>4681.2400000000016</v>
      </c>
      <c r="L6" s="44">
        <v>0</v>
      </c>
      <c r="M6" s="44">
        <f t="shared" si="2"/>
        <v>4681.2400000000016</v>
      </c>
      <c r="N6" s="44"/>
      <c r="O6" s="44"/>
      <c r="P6" s="44">
        <v>1427.3199999999997</v>
      </c>
      <c r="Q6" s="44">
        <v>0</v>
      </c>
      <c r="R6" s="44">
        <f t="shared" si="3"/>
        <v>1427.3199999999997</v>
      </c>
      <c r="S6" s="44"/>
      <c r="T6" s="44">
        <f t="shared" si="4"/>
        <v>11177.740000000002</v>
      </c>
      <c r="U6" s="44">
        <v>0</v>
      </c>
      <c r="V6" s="44">
        <f t="shared" si="5"/>
        <v>11177.740000000002</v>
      </c>
    </row>
    <row r="7" spans="1:22" x14ac:dyDescent="0.25">
      <c r="A7" s="42" t="s">
        <v>35</v>
      </c>
      <c r="B7" s="31"/>
      <c r="C7" s="43">
        <v>0</v>
      </c>
      <c r="D7" s="43">
        <v>0</v>
      </c>
      <c r="E7" s="44">
        <f t="shared" si="0"/>
        <v>0</v>
      </c>
      <c r="F7" s="44"/>
      <c r="G7" s="44">
        <v>0</v>
      </c>
      <c r="H7" s="43">
        <v>0</v>
      </c>
      <c r="I7" s="44">
        <f t="shared" si="1"/>
        <v>0</v>
      </c>
      <c r="J7" s="44"/>
      <c r="K7" s="44">
        <v>0</v>
      </c>
      <c r="L7" s="44">
        <v>0</v>
      </c>
      <c r="M7" s="44">
        <f t="shared" si="2"/>
        <v>0</v>
      </c>
      <c r="N7" s="44"/>
      <c r="O7" s="44"/>
      <c r="P7" s="44">
        <v>0</v>
      </c>
      <c r="Q7" s="44">
        <v>0</v>
      </c>
      <c r="R7" s="44">
        <f t="shared" si="3"/>
        <v>0</v>
      </c>
      <c r="S7" s="44"/>
      <c r="T7" s="44">
        <f t="shared" si="4"/>
        <v>0</v>
      </c>
      <c r="U7" s="44">
        <v>0</v>
      </c>
      <c r="V7" s="44">
        <f t="shared" si="5"/>
        <v>0</v>
      </c>
    </row>
    <row r="8" spans="1:22" x14ac:dyDescent="0.25">
      <c r="A8" s="42" t="s">
        <v>33</v>
      </c>
      <c r="B8" s="31"/>
      <c r="C8" s="43">
        <v>0</v>
      </c>
      <c r="D8" s="43">
        <v>0</v>
      </c>
      <c r="E8" s="44">
        <f t="shared" si="0"/>
        <v>0</v>
      </c>
      <c r="F8" s="44"/>
      <c r="G8" s="44">
        <v>0</v>
      </c>
      <c r="H8" s="43">
        <v>0</v>
      </c>
      <c r="I8" s="44">
        <f t="shared" si="1"/>
        <v>0</v>
      </c>
      <c r="J8" s="44"/>
      <c r="K8" s="44">
        <v>0</v>
      </c>
      <c r="L8" s="44">
        <v>0</v>
      </c>
      <c r="M8" s="44">
        <f t="shared" si="2"/>
        <v>0</v>
      </c>
      <c r="N8" s="44"/>
      <c r="O8" s="44"/>
      <c r="P8" s="44">
        <v>0</v>
      </c>
      <c r="Q8" s="44">
        <v>0</v>
      </c>
      <c r="R8" s="44">
        <f t="shared" si="3"/>
        <v>0</v>
      </c>
      <c r="S8" s="44"/>
      <c r="T8" s="44">
        <f t="shared" si="4"/>
        <v>0</v>
      </c>
      <c r="U8" s="44">
        <v>0</v>
      </c>
      <c r="V8" s="44">
        <f t="shared" si="5"/>
        <v>0</v>
      </c>
    </row>
    <row r="9" spans="1:22" ht="15.75" thickBot="1" x14ac:dyDescent="0.3">
      <c r="A9" s="42" t="s">
        <v>29</v>
      </c>
      <c r="B9" s="31"/>
      <c r="C9" s="43">
        <v>0</v>
      </c>
      <c r="D9" s="43">
        <v>0</v>
      </c>
      <c r="E9" s="44">
        <f t="shared" si="0"/>
        <v>0</v>
      </c>
      <c r="F9" s="44"/>
      <c r="G9" s="44">
        <v>0</v>
      </c>
      <c r="H9" s="43">
        <v>0</v>
      </c>
      <c r="I9" s="44">
        <f t="shared" si="1"/>
        <v>0</v>
      </c>
      <c r="J9" s="44"/>
      <c r="K9" s="44">
        <v>0</v>
      </c>
      <c r="L9" s="44">
        <v>0</v>
      </c>
      <c r="M9" s="44">
        <f t="shared" si="2"/>
        <v>0</v>
      </c>
      <c r="N9" s="44"/>
      <c r="O9" s="44"/>
      <c r="P9" s="44">
        <v>0</v>
      </c>
      <c r="Q9" s="44">
        <v>0</v>
      </c>
      <c r="R9" s="44">
        <f t="shared" si="3"/>
        <v>0</v>
      </c>
      <c r="S9" s="44"/>
      <c r="T9" s="44">
        <f t="shared" si="4"/>
        <v>0</v>
      </c>
      <c r="U9" s="44">
        <v>0</v>
      </c>
      <c r="V9" s="44">
        <f t="shared" si="5"/>
        <v>0</v>
      </c>
    </row>
    <row r="10" spans="1:22" ht="15" customHeight="1" thickTop="1" x14ac:dyDescent="0.25">
      <c r="A10" s="31"/>
      <c r="B10" s="31"/>
      <c r="C10" s="45">
        <f t="shared" ref="C10:D10" si="6">SUM(C3:C9)</f>
        <v>8180.0899999999929</v>
      </c>
      <c r="D10" s="45">
        <f t="shared" si="6"/>
        <v>0</v>
      </c>
      <c r="E10" s="46">
        <f>SUM(E3:E9)</f>
        <v>8180.0899999999929</v>
      </c>
      <c r="F10" s="47"/>
      <c r="G10" s="47">
        <f t="shared" ref="G10:V10" si="7">SUM(G3:G9)</f>
        <v>11905.970000000005</v>
      </c>
      <c r="H10" s="47">
        <f t="shared" si="7"/>
        <v>0</v>
      </c>
      <c r="I10" s="46">
        <f t="shared" si="7"/>
        <v>11905.970000000005</v>
      </c>
      <c r="J10" s="47"/>
      <c r="K10" s="47">
        <f t="shared" si="7"/>
        <v>20582.750000000025</v>
      </c>
      <c r="L10" s="47">
        <f t="shared" si="7"/>
        <v>0</v>
      </c>
      <c r="M10" s="46">
        <f t="shared" si="7"/>
        <v>20582.750000000025</v>
      </c>
      <c r="N10" s="47"/>
      <c r="O10" s="47"/>
      <c r="P10" s="47">
        <f t="shared" si="7"/>
        <v>30457.040000000005</v>
      </c>
      <c r="Q10" s="47">
        <f t="shared" si="7"/>
        <v>0</v>
      </c>
      <c r="R10" s="46">
        <f t="shared" si="7"/>
        <v>30457.040000000005</v>
      </c>
      <c r="S10" s="47"/>
      <c r="T10" s="46">
        <f t="shared" si="7"/>
        <v>71125.850000000035</v>
      </c>
      <c r="U10" s="47">
        <f t="shared" si="7"/>
        <v>0</v>
      </c>
      <c r="V10" s="55">
        <f t="shared" si="7"/>
        <v>71125.850000000035</v>
      </c>
    </row>
    <row r="11" spans="1:22" ht="15" customHeight="1" x14ac:dyDescent="0.25">
      <c r="C11" s="41"/>
      <c r="D11" s="41"/>
      <c r="E11" s="44"/>
      <c r="F11" s="44"/>
      <c r="G11" s="44"/>
      <c r="H11" s="44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</row>
    <row r="12" spans="1:22" ht="15" customHeight="1" x14ac:dyDescent="0.25">
      <c r="A12" s="20" t="s">
        <v>5</v>
      </c>
      <c r="C12" s="41" t="s">
        <v>57</v>
      </c>
      <c r="D12" s="41" t="s">
        <v>58</v>
      </c>
      <c r="E12" s="39" t="s">
        <v>59</v>
      </c>
      <c r="F12" s="39"/>
      <c r="G12" s="39" t="s">
        <v>60</v>
      </c>
      <c r="H12" s="39" t="s">
        <v>61</v>
      </c>
      <c r="I12" s="39" t="s">
        <v>62</v>
      </c>
      <c r="J12" s="39"/>
      <c r="K12" s="39" t="s">
        <v>63</v>
      </c>
      <c r="L12" s="39" t="s">
        <v>64</v>
      </c>
      <c r="M12" s="39" t="s">
        <v>65</v>
      </c>
      <c r="N12" s="39"/>
      <c r="O12" s="39"/>
      <c r="P12" s="39" t="s">
        <v>66</v>
      </c>
      <c r="Q12" s="39" t="s">
        <v>67</v>
      </c>
      <c r="R12" s="39" t="s">
        <v>68</v>
      </c>
      <c r="S12" s="39"/>
      <c r="T12" s="39" t="s">
        <v>69</v>
      </c>
      <c r="U12" s="39" t="s">
        <v>70</v>
      </c>
      <c r="V12" s="39" t="s">
        <v>71</v>
      </c>
    </row>
    <row r="13" spans="1:22" x14ac:dyDescent="0.25">
      <c r="A13" s="48" t="s">
        <v>43</v>
      </c>
      <c r="C13" s="41">
        <v>59337.15</v>
      </c>
      <c r="D13" s="41">
        <v>0</v>
      </c>
      <c r="E13" s="49">
        <f>C13+D13</f>
        <v>59337.15</v>
      </c>
      <c r="F13" s="39"/>
      <c r="G13" s="50">
        <v>97916.85</v>
      </c>
      <c r="H13" s="44">
        <v>0</v>
      </c>
      <c r="I13" s="49">
        <f>G13+H13</f>
        <v>97916.85</v>
      </c>
      <c r="J13" s="39"/>
      <c r="K13" s="44">
        <v>119879.37999999998</v>
      </c>
      <c r="L13" s="44">
        <v>0</v>
      </c>
      <c r="M13" s="49">
        <f>K13+L13</f>
        <v>119879.37999999998</v>
      </c>
      <c r="N13" s="39"/>
      <c r="O13" s="39"/>
      <c r="P13" s="44">
        <v>0</v>
      </c>
      <c r="Q13" s="44">
        <v>0</v>
      </c>
      <c r="R13" s="44">
        <v>0</v>
      </c>
      <c r="S13" s="39"/>
      <c r="T13" s="51">
        <f>C13+G13+K13+P13</f>
        <v>277133.38</v>
      </c>
      <c r="U13" s="52">
        <v>0</v>
      </c>
      <c r="V13" s="51">
        <f>T13+U13</f>
        <v>277133.38</v>
      </c>
    </row>
    <row r="14" spans="1:22" ht="15.75" thickBot="1" x14ac:dyDescent="0.3">
      <c r="A14" s="48" t="s">
        <v>47</v>
      </c>
      <c r="C14" s="53">
        <v>0</v>
      </c>
      <c r="D14" s="53">
        <v>0</v>
      </c>
      <c r="E14" s="53">
        <v>0</v>
      </c>
      <c r="F14" s="54"/>
      <c r="G14" s="53">
        <v>0</v>
      </c>
      <c r="H14" s="53">
        <v>0</v>
      </c>
      <c r="I14" s="53">
        <v>0</v>
      </c>
      <c r="J14" s="54"/>
      <c r="K14" s="53">
        <v>0</v>
      </c>
      <c r="L14" s="53">
        <v>0</v>
      </c>
      <c r="M14" s="53">
        <v>0</v>
      </c>
      <c r="N14" s="54"/>
      <c r="O14" s="54"/>
      <c r="P14" s="53">
        <v>0</v>
      </c>
      <c r="Q14" s="53">
        <v>0</v>
      </c>
      <c r="R14" s="53">
        <v>0</v>
      </c>
      <c r="S14" s="54"/>
      <c r="T14" s="53">
        <v>0</v>
      </c>
      <c r="U14" s="53">
        <v>0</v>
      </c>
      <c r="V14" s="53">
        <v>0</v>
      </c>
    </row>
    <row r="15" spans="1:22" ht="15.75" thickTop="1" x14ac:dyDescent="0.25">
      <c r="C15" s="41"/>
      <c r="D15" s="41"/>
      <c r="E15" s="56">
        <f>E10+E13</f>
        <v>67517.239999999991</v>
      </c>
      <c r="F15" s="57"/>
      <c r="G15" s="57"/>
      <c r="H15" s="57"/>
      <c r="I15" s="56">
        <f>I10+I13</f>
        <v>109822.82</v>
      </c>
      <c r="J15" s="57"/>
      <c r="K15" s="57"/>
      <c r="L15" s="57"/>
      <c r="M15" s="56">
        <f>M10+M13</f>
        <v>140462.13</v>
      </c>
      <c r="N15" s="57"/>
      <c r="O15" s="57"/>
      <c r="P15" s="57"/>
      <c r="Q15" s="57"/>
      <c r="R15" s="56">
        <f>+R10</f>
        <v>30457.040000000005</v>
      </c>
      <c r="S15" s="57"/>
      <c r="T15" s="58">
        <f>T13+T14</f>
        <v>277133.38</v>
      </c>
      <c r="U15" s="56">
        <f t="shared" ref="U15:V15" si="8">U13+U14</f>
        <v>0</v>
      </c>
      <c r="V15" s="58">
        <f t="shared" si="8"/>
        <v>277133.38</v>
      </c>
    </row>
    <row r="16" spans="1:22" x14ac:dyDescent="0.25">
      <c r="C16" s="41"/>
      <c r="D16" s="41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9"/>
    </row>
    <row r="17" spans="3:22" x14ac:dyDescent="0.25">
      <c r="C17" s="41"/>
      <c r="D17" s="41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</row>
    <row r="18" spans="3:22" x14ac:dyDescent="0.25">
      <c r="C18" s="41"/>
      <c r="D18" s="41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</row>
    <row r="19" spans="3:22" x14ac:dyDescent="0.25">
      <c r="C19" s="41"/>
      <c r="D19" s="41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60" t="s">
        <v>72</v>
      </c>
      <c r="V19" s="58">
        <f>V10+V15</f>
        <v>348259.23000000004</v>
      </c>
    </row>
    <row r="20" spans="3:22" x14ac:dyDescent="0.25">
      <c r="C20" s="41"/>
      <c r="D20" s="41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9"/>
      <c r="V20" s="57"/>
    </row>
    <row r="21" spans="3:22" x14ac:dyDescent="0.25">
      <c r="C21" s="41"/>
      <c r="D21" s="41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</row>
  </sheetData>
  <mergeCells count="1">
    <mergeCell ref="C1:T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QTR1</vt:lpstr>
      <vt:lpstr>Fort Dodge Q1 Overpayment</vt:lpstr>
      <vt:lpstr>QTR2</vt:lpstr>
      <vt:lpstr>QTR3</vt:lpstr>
      <vt:lpstr>QTR4</vt:lpstr>
      <vt:lpstr>Late Filed Returns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Floyd</dc:creator>
  <cp:lastModifiedBy>Floyd, Adam [IDR]</cp:lastModifiedBy>
  <dcterms:created xsi:type="dcterms:W3CDTF">2023-11-21T08:20:39Z</dcterms:created>
  <dcterms:modified xsi:type="dcterms:W3CDTF">2025-03-28T14:25:58Z</dcterms:modified>
</cp:coreProperties>
</file>