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T\DISTRIBUTIONS\IMPACT Distributions\Quarterly Distributions\FY25\"/>
    </mc:Choice>
  </mc:AlternateContent>
  <xr:revisionPtr revIDLastSave="0" documentId="13_ncr:1_{5476195C-44EE-4414-94E0-7828F6E3CB6A}" xr6:coauthVersionLast="36" xr6:coauthVersionMax="36" xr10:uidLastSave="{00000000-0000-0000-0000-000000000000}"/>
  <bookViews>
    <workbookView xWindow="0" yWindow="0" windowWidth="27288" windowHeight="8088" firstSheet="3" activeTab="6" xr2:uid="{00000000-000D-0000-FFFF-FFFF00000000}"/>
  </bookViews>
  <sheets>
    <sheet name="FY25 Quarter 1" sheetId="1" r:id="rId1"/>
    <sheet name="FY25 Quarter 2" sheetId="2" r:id="rId2"/>
    <sheet name="Newton Q2 Supplement " sheetId="4" r:id="rId3"/>
    <sheet name="FY25 Quarter 3" sheetId="3" r:id="rId4"/>
    <sheet name="Newton Quarter 3 Supplement" sheetId="5" r:id="rId5"/>
    <sheet name="FY25 Quarter 4" sheetId="6" r:id="rId6"/>
    <sheet name="Newton Quarter 4 Supplement" sheetId="7" r:id="rId7"/>
  </sheets>
  <calcPr calcId="191029"/>
</workbook>
</file>

<file path=xl/calcChain.xml><?xml version="1.0" encoding="utf-8"?>
<calcChain xmlns="http://schemas.openxmlformats.org/spreadsheetml/2006/main">
  <c r="M36" i="6" l="1"/>
  <c r="M31" i="6"/>
  <c r="I25" i="6"/>
  <c r="J7" i="7" l="1"/>
  <c r="M8" i="7"/>
  <c r="E7" i="7"/>
  <c r="I7" i="7" s="1"/>
  <c r="L7" i="7" s="1"/>
  <c r="M7" i="7" s="1"/>
  <c r="M9" i="7" l="1"/>
  <c r="M8" i="5" l="1"/>
  <c r="M9" i="5" s="1"/>
  <c r="M7" i="5"/>
  <c r="L7" i="5"/>
  <c r="I7" i="5"/>
  <c r="E7" i="5"/>
  <c r="J7" i="5"/>
  <c r="M13" i="4"/>
  <c r="M14" i="4" s="1"/>
  <c r="E12" i="4"/>
  <c r="I12" i="4" s="1"/>
  <c r="L12" i="4" s="1"/>
  <c r="M12" i="4" s="1"/>
  <c r="M8" i="4"/>
  <c r="M7" i="4"/>
  <c r="L7" i="4"/>
  <c r="I7" i="4"/>
  <c r="E7" i="4"/>
  <c r="M35" i="3" l="1"/>
  <c r="M31" i="3"/>
  <c r="I25" i="3"/>
  <c r="M34" i="1" l="1"/>
  <c r="M30" i="2" l="1"/>
  <c r="I25" i="2"/>
  <c r="M34" i="2" s="1"/>
  <c r="I14" i="2"/>
  <c r="M30" i="1" l="1"/>
  <c r="I25" i="1"/>
  <c r="I14" i="1"/>
</calcChain>
</file>

<file path=xl/sharedStrings.xml><?xml version="1.0" encoding="utf-8"?>
<sst xmlns="http://schemas.openxmlformats.org/spreadsheetml/2006/main" count="346" uniqueCount="58">
  <si>
    <t>Field</t>
  </si>
  <si>
    <t>Value</t>
  </si>
  <si>
    <t>Administrative Details</t>
  </si>
  <si>
    <t>Total Admin Fee</t>
  </si>
  <si>
    <t>Flood Mitigation Details</t>
  </si>
  <si>
    <t>District</t>
  </si>
  <si>
    <t>Reported Sales</t>
  </si>
  <si>
    <t>Base Amount</t>
  </si>
  <si>
    <t>Increment</t>
  </si>
  <si>
    <t>70% Cap</t>
  </si>
  <si>
    <t>Remaining Fiscal Year Cap</t>
  </si>
  <si>
    <t>Admin Fee</t>
  </si>
  <si>
    <t>Funded Amount</t>
  </si>
  <si>
    <t>Allowed Distribution</t>
  </si>
  <si>
    <t>Waverly Flood Mitigation</t>
  </si>
  <si>
    <t>Cedar Rapids Flood Mitigation</t>
  </si>
  <si>
    <t>Des Moines Flood Mitigation</t>
  </si>
  <si>
    <t>Dubuque Flood Mitigation</t>
  </si>
  <si>
    <t>Coralville Flood Mitigation</t>
  </si>
  <si>
    <t>Council Bluffs Flood Mitigation</t>
  </si>
  <si>
    <t>Storm Lake Flood Mitigation</t>
  </si>
  <si>
    <t>Burlington Flood Mitigation</t>
  </si>
  <si>
    <t>Reinvestment District Details - Version 1</t>
  </si>
  <si>
    <t>State Sales Tax</t>
  </si>
  <si>
    <t>Sales Subject to Tax</t>
  </si>
  <si>
    <t>Reported State Hotel/Motel</t>
  </si>
  <si>
    <t>Remaining Cap</t>
  </si>
  <si>
    <t>Total Distribution</t>
  </si>
  <si>
    <t>Distribution Less Fees</t>
  </si>
  <si>
    <t>Waterloo Reinvestment District V1</t>
  </si>
  <si>
    <t>Mason City Reinvestment District V1</t>
  </si>
  <si>
    <t>Des Moines Reinvestment District V1</t>
  </si>
  <si>
    <t>Coralville Reinvestment District V1</t>
  </si>
  <si>
    <t>Muscatine Reinvestment District V1</t>
  </si>
  <si>
    <t>Grinnell Reinvestment District V1</t>
  </si>
  <si>
    <t>Sioux City Reinvestment District V1</t>
  </si>
  <si>
    <t>Sales Tax</t>
  </si>
  <si>
    <t>Sales</t>
  </si>
  <si>
    <t>Sales Base</t>
  </si>
  <si>
    <t>Sales Increment</t>
  </si>
  <si>
    <t>Hotel/Motel Tax</t>
  </si>
  <si>
    <t>Hotel/Motel Base</t>
  </si>
  <si>
    <t>HM Increment</t>
  </si>
  <si>
    <t>Fort Dodge Reinvestment District V2</t>
  </si>
  <si>
    <t>Merle Hay Reinvestment District V2</t>
  </si>
  <si>
    <t>Newton Reinvestment District V2</t>
  </si>
  <si>
    <t>V1s and V2s</t>
  </si>
  <si>
    <t>Cedar Rapids Reinvestment District V2</t>
  </si>
  <si>
    <t>Distribution</t>
  </si>
  <si>
    <t>Correction - March 2025</t>
  </si>
  <si>
    <t>Prior payment</t>
  </si>
  <si>
    <t>Paid March 2025</t>
  </si>
  <si>
    <t>Prior Payments</t>
  </si>
  <si>
    <t>Prior Payment</t>
  </si>
  <si>
    <t>Total V1 and V2</t>
  </si>
  <si>
    <t>Base Correction - August 2025</t>
  </si>
  <si>
    <t xml:space="preserve">Base Correction August 2025 </t>
  </si>
  <si>
    <t>Additional payment to Newton from update to Base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</si>
</sst>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8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right" wrapText="1"/>
    </xf>
    <xf numFmtId="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workbookViewId="0">
      <selection activeCell="O40" sqref="O40"/>
    </sheetView>
  </sheetViews>
  <sheetFormatPr defaultRowHeight="14.4" x14ac:dyDescent="0.3"/>
  <cols>
    <col min="1" max="1" width="30" customWidth="1"/>
    <col min="2" max="13" width="21.44140625" customWidth="1"/>
    <col min="15" max="15" width="11.6640625" bestFit="1" customWidth="1"/>
  </cols>
  <sheetData>
    <row r="1" spans="1:9" x14ac:dyDescent="0.3">
      <c r="A1" s="1" t="s">
        <v>0</v>
      </c>
      <c r="B1" s="1" t="s">
        <v>1</v>
      </c>
    </row>
    <row r="2" spans="1:9" x14ac:dyDescent="0.3">
      <c r="A2" s="2" t="s">
        <v>2</v>
      </c>
      <c r="B2" s="3"/>
    </row>
    <row r="3" spans="1:9" x14ac:dyDescent="0.3">
      <c r="A3" s="2" t="s">
        <v>3</v>
      </c>
      <c r="B3" s="4">
        <v>5628.01</v>
      </c>
    </row>
    <row r="4" spans="1:9" x14ac:dyDescent="0.3">
      <c r="A4" s="2" t="s">
        <v>4</v>
      </c>
      <c r="B4" s="3"/>
    </row>
    <row r="5" spans="1:9" ht="22.8" x14ac:dyDescent="0.3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1:9" x14ac:dyDescent="0.3">
      <c r="A6" s="3" t="s">
        <v>14</v>
      </c>
      <c r="B6" s="4">
        <v>2692417.71</v>
      </c>
      <c r="C6" s="4">
        <v>1538466.26</v>
      </c>
      <c r="D6" s="4">
        <v>1153951.45</v>
      </c>
      <c r="E6" s="4">
        <v>807766.02</v>
      </c>
      <c r="F6" s="4">
        <v>580375</v>
      </c>
      <c r="G6" s="4">
        <v>67.489999999999995</v>
      </c>
      <c r="H6" s="4">
        <v>829107.14</v>
      </c>
      <c r="I6" s="4">
        <v>580307.51</v>
      </c>
    </row>
    <row r="7" spans="1:9" x14ac:dyDescent="0.3">
      <c r="A7" s="3" t="s">
        <v>15</v>
      </c>
      <c r="B7" s="4">
        <v>50051431.859999999</v>
      </c>
      <c r="C7" s="4">
        <v>35773961.899999999</v>
      </c>
      <c r="D7" s="4">
        <v>14277469.960000001</v>
      </c>
      <c r="E7" s="4">
        <v>9994228.9700000007</v>
      </c>
      <c r="F7" s="4">
        <v>15000000</v>
      </c>
      <c r="G7" s="4">
        <v>835.02</v>
      </c>
      <c r="H7" s="4">
        <v>14277469.960000001</v>
      </c>
      <c r="I7" s="4">
        <v>9993393.9499999993</v>
      </c>
    </row>
    <row r="8" spans="1:9" x14ac:dyDescent="0.3">
      <c r="A8" s="3" t="s">
        <v>16</v>
      </c>
      <c r="B8" s="4">
        <v>156144501.44</v>
      </c>
      <c r="C8" s="4">
        <v>97842628.299999997</v>
      </c>
      <c r="D8" s="4">
        <v>58301873.140000001</v>
      </c>
      <c r="E8" s="4">
        <v>40811311.200000003</v>
      </c>
      <c r="F8" s="4">
        <v>3414434</v>
      </c>
      <c r="G8" s="4">
        <v>3409.79</v>
      </c>
      <c r="H8" s="4">
        <v>4877762.8600000003</v>
      </c>
      <c r="I8" s="4">
        <v>3411024.21</v>
      </c>
    </row>
    <row r="9" spans="1:9" x14ac:dyDescent="0.3">
      <c r="A9" s="3" t="s">
        <v>17</v>
      </c>
      <c r="B9" s="4">
        <v>20774153.57</v>
      </c>
      <c r="C9" s="4">
        <v>12357186.85</v>
      </c>
      <c r="D9" s="4">
        <v>8416966.7200000007</v>
      </c>
      <c r="E9" s="4">
        <v>5891876.7000000002</v>
      </c>
      <c r="F9" s="4">
        <v>7105141</v>
      </c>
      <c r="G9" s="4">
        <v>492.27</v>
      </c>
      <c r="H9" s="4">
        <v>8416966.7100000009</v>
      </c>
      <c r="I9" s="4">
        <v>5891384.4299999997</v>
      </c>
    </row>
    <row r="10" spans="1:9" x14ac:dyDescent="0.3">
      <c r="A10" s="3" t="s">
        <v>18</v>
      </c>
      <c r="B10" s="4">
        <v>13872352.210000001</v>
      </c>
      <c r="C10" s="4">
        <v>8685101.5500000007</v>
      </c>
      <c r="D10" s="4">
        <v>5187250.66</v>
      </c>
      <c r="E10" s="4">
        <v>3631075.46</v>
      </c>
      <c r="F10" s="4">
        <v>158627</v>
      </c>
      <c r="G10" s="4">
        <v>303.38</v>
      </c>
      <c r="H10" s="4">
        <v>226610</v>
      </c>
      <c r="I10" s="4">
        <v>158323.62</v>
      </c>
    </row>
    <row r="11" spans="1:9" x14ac:dyDescent="0.3">
      <c r="A11" s="3" t="s">
        <v>19</v>
      </c>
      <c r="B11" s="4">
        <v>18270724.940000001</v>
      </c>
      <c r="C11" s="4">
        <v>12485074.210000001</v>
      </c>
      <c r="D11" s="4">
        <v>5785650.7300000004</v>
      </c>
      <c r="E11" s="4">
        <v>4049955.51</v>
      </c>
      <c r="F11" s="4">
        <v>2200000</v>
      </c>
      <c r="G11" s="4">
        <v>338.37</v>
      </c>
      <c r="H11" s="4">
        <v>3142857.14</v>
      </c>
      <c r="I11" s="4">
        <v>2199661.63</v>
      </c>
    </row>
    <row r="12" spans="1:9" x14ac:dyDescent="0.3">
      <c r="A12" s="3" t="s">
        <v>20</v>
      </c>
      <c r="B12" s="4">
        <v>3121289.4</v>
      </c>
      <c r="C12" s="4">
        <v>2048648.3</v>
      </c>
      <c r="D12" s="4">
        <v>1072641.1000000001</v>
      </c>
      <c r="E12" s="4">
        <v>750848.77</v>
      </c>
      <c r="F12" s="4">
        <v>250000</v>
      </c>
      <c r="G12" s="4">
        <v>62.73</v>
      </c>
      <c r="H12" s="4">
        <v>357142.86</v>
      </c>
      <c r="I12" s="4">
        <v>249937.27</v>
      </c>
    </row>
    <row r="13" spans="1:9" x14ac:dyDescent="0.3">
      <c r="A13" s="3" t="s">
        <v>21</v>
      </c>
      <c r="B13" s="4">
        <v>4472146.96</v>
      </c>
      <c r="C13" s="4">
        <v>3467396.16</v>
      </c>
      <c r="D13" s="4">
        <v>1004750.8</v>
      </c>
      <c r="E13" s="4">
        <v>703325.56</v>
      </c>
      <c r="F13" s="4">
        <v>1291423</v>
      </c>
      <c r="G13" s="4">
        <v>58.76</v>
      </c>
      <c r="H13" s="4">
        <v>1004750.8</v>
      </c>
      <c r="I13" s="4">
        <v>703266.8</v>
      </c>
    </row>
    <row r="14" spans="1:9" x14ac:dyDescent="0.3">
      <c r="I14" s="5">
        <f>SUM(I6:I13)</f>
        <v>23187299.419999998</v>
      </c>
    </row>
    <row r="15" spans="1:9" x14ac:dyDescent="0.3">
      <c r="A15" s="1" t="s">
        <v>0</v>
      </c>
      <c r="B15" s="1" t="s">
        <v>1</v>
      </c>
    </row>
    <row r="16" spans="1:9" x14ac:dyDescent="0.3">
      <c r="A16" s="2" t="s">
        <v>22</v>
      </c>
      <c r="B16" s="3"/>
    </row>
    <row r="17" spans="1:15" ht="22.8" x14ac:dyDescent="0.3">
      <c r="A17" s="1" t="s">
        <v>5</v>
      </c>
      <c r="B17" s="1" t="s">
        <v>23</v>
      </c>
      <c r="C17" s="1" t="s">
        <v>24</v>
      </c>
      <c r="D17" s="1" t="s">
        <v>25</v>
      </c>
      <c r="E17" s="1" t="s">
        <v>8</v>
      </c>
      <c r="F17" s="1" t="s">
        <v>26</v>
      </c>
      <c r="G17" s="1" t="s">
        <v>11</v>
      </c>
      <c r="H17" s="1" t="s">
        <v>27</v>
      </c>
      <c r="I17" s="1" t="s">
        <v>28</v>
      </c>
    </row>
    <row r="18" spans="1:15" x14ac:dyDescent="0.3">
      <c r="A18" s="3" t="s">
        <v>29</v>
      </c>
      <c r="B18" s="4">
        <v>3610.6</v>
      </c>
      <c r="C18" s="4">
        <v>60176.66</v>
      </c>
      <c r="D18" s="4">
        <v>47516.08</v>
      </c>
      <c r="E18" s="4">
        <v>49923.15</v>
      </c>
      <c r="F18" s="4">
        <v>10919565.27</v>
      </c>
      <c r="G18" s="4">
        <v>2.92</v>
      </c>
      <c r="H18" s="4">
        <v>49923.15</v>
      </c>
      <c r="I18" s="4">
        <v>49920.23</v>
      </c>
    </row>
    <row r="19" spans="1:15" x14ac:dyDescent="0.3">
      <c r="A19" s="3" t="s">
        <v>30</v>
      </c>
      <c r="B19" s="4">
        <v>38454.19</v>
      </c>
      <c r="C19" s="4">
        <v>640903.17000000004</v>
      </c>
      <c r="D19" s="4">
        <v>0</v>
      </c>
      <c r="E19" s="4">
        <v>25636.13</v>
      </c>
      <c r="F19" s="4">
        <v>8498688.7100000009</v>
      </c>
      <c r="G19" s="4">
        <v>1.5</v>
      </c>
      <c r="H19" s="4">
        <v>25636.13</v>
      </c>
      <c r="I19" s="4">
        <v>25634.63</v>
      </c>
    </row>
    <row r="20" spans="1:15" x14ac:dyDescent="0.3">
      <c r="A20" s="3" t="s">
        <v>31</v>
      </c>
      <c r="B20" s="4">
        <v>264260.36</v>
      </c>
      <c r="C20" s="4">
        <v>4404339.33</v>
      </c>
      <c r="D20" s="4">
        <v>243384.29</v>
      </c>
      <c r="E20" s="4">
        <v>419557.86</v>
      </c>
      <c r="F20" s="4">
        <v>28606802.32</v>
      </c>
      <c r="G20" s="4">
        <v>24.54</v>
      </c>
      <c r="H20" s="4">
        <v>419557.86</v>
      </c>
      <c r="I20" s="4">
        <v>419533.32</v>
      </c>
    </row>
    <row r="21" spans="1:15" x14ac:dyDescent="0.3">
      <c r="A21" s="3" t="s">
        <v>32</v>
      </c>
      <c r="B21" s="4">
        <v>115969.47</v>
      </c>
      <c r="C21" s="4">
        <v>1932824.5</v>
      </c>
      <c r="D21" s="4">
        <v>116184.3</v>
      </c>
      <c r="E21" s="4">
        <v>193497.28</v>
      </c>
      <c r="F21" s="4">
        <v>9544165.6600000001</v>
      </c>
      <c r="G21" s="4">
        <v>11.32</v>
      </c>
      <c r="H21" s="4">
        <v>193497.28</v>
      </c>
      <c r="I21" s="4">
        <v>193485.96</v>
      </c>
    </row>
    <row r="22" spans="1:15" x14ac:dyDescent="0.3">
      <c r="A22" s="3" t="s">
        <v>33</v>
      </c>
      <c r="B22" s="4">
        <v>39132.43</v>
      </c>
      <c r="C22" s="4">
        <v>652207.17000000004</v>
      </c>
      <c r="D22" s="4">
        <v>53677.66</v>
      </c>
      <c r="E22" s="4">
        <v>79765.95</v>
      </c>
      <c r="F22" s="4">
        <v>8872617.9700000007</v>
      </c>
      <c r="G22" s="4">
        <v>4.66</v>
      </c>
      <c r="H22" s="4">
        <v>79765.95</v>
      </c>
      <c r="I22" s="4">
        <v>79761.289999999994</v>
      </c>
    </row>
    <row r="23" spans="1:15" x14ac:dyDescent="0.3">
      <c r="A23" s="3" t="s">
        <v>34</v>
      </c>
      <c r="B23" s="4">
        <v>8267.9</v>
      </c>
      <c r="C23" s="4">
        <v>137798.34</v>
      </c>
      <c r="D23" s="4">
        <v>0</v>
      </c>
      <c r="E23" s="4">
        <v>5511.93</v>
      </c>
      <c r="F23" s="4">
        <v>6512909.1500000004</v>
      </c>
      <c r="G23" s="4">
        <v>0.32</v>
      </c>
      <c r="H23" s="4">
        <v>5511.93</v>
      </c>
      <c r="I23" s="4">
        <v>5511.61</v>
      </c>
    </row>
    <row r="24" spans="1:15" x14ac:dyDescent="0.3">
      <c r="A24" s="3" t="s">
        <v>35</v>
      </c>
      <c r="B24" s="4">
        <v>33029.68</v>
      </c>
      <c r="C24" s="4">
        <v>550494.67000000004</v>
      </c>
      <c r="D24" s="4">
        <v>90516.55</v>
      </c>
      <c r="E24" s="4">
        <v>112536.34</v>
      </c>
      <c r="F24" s="4">
        <v>11949910.1</v>
      </c>
      <c r="G24" s="4">
        <v>6.58</v>
      </c>
      <c r="H24" s="4">
        <v>112536.34</v>
      </c>
      <c r="I24" s="4">
        <v>112529.76</v>
      </c>
    </row>
    <row r="25" spans="1:15" x14ac:dyDescent="0.3">
      <c r="A25" s="3"/>
      <c r="B25" s="4"/>
      <c r="C25" s="4"/>
      <c r="D25" s="4"/>
      <c r="E25" s="4"/>
      <c r="F25" s="4"/>
      <c r="G25" s="4"/>
      <c r="H25" s="4"/>
      <c r="I25" s="4">
        <f>SUM(I18:I24)</f>
        <v>886376.8</v>
      </c>
    </row>
    <row r="27" spans="1:15" x14ac:dyDescent="0.3">
      <c r="A27" s="1" t="s">
        <v>5</v>
      </c>
      <c r="B27" s="1" t="s">
        <v>36</v>
      </c>
      <c r="C27" s="1" t="s">
        <v>37</v>
      </c>
      <c r="D27" s="1" t="s">
        <v>38</v>
      </c>
      <c r="E27" s="1" t="s">
        <v>39</v>
      </c>
      <c r="F27" s="1" t="s">
        <v>40</v>
      </c>
      <c r="G27" s="1" t="s">
        <v>41</v>
      </c>
      <c r="H27" s="1" t="s">
        <v>42</v>
      </c>
      <c r="I27" s="1" t="s">
        <v>8</v>
      </c>
      <c r="J27" s="1" t="s">
        <v>26</v>
      </c>
      <c r="K27" s="1" t="s">
        <v>11</v>
      </c>
      <c r="L27" s="1" t="s">
        <v>27</v>
      </c>
      <c r="M27" s="1" t="s">
        <v>28</v>
      </c>
    </row>
    <row r="28" spans="1:15" x14ac:dyDescent="0.3">
      <c r="A28" s="3" t="s">
        <v>43</v>
      </c>
      <c r="B28" s="4">
        <v>242673</v>
      </c>
      <c r="C28" s="4">
        <v>4044550</v>
      </c>
      <c r="D28" s="4">
        <v>472010.15</v>
      </c>
      <c r="E28" s="4">
        <v>142901.59</v>
      </c>
      <c r="F28" s="4">
        <v>0</v>
      </c>
      <c r="G28" s="4">
        <v>0</v>
      </c>
      <c r="H28" s="4">
        <v>0</v>
      </c>
      <c r="I28" s="4">
        <v>142901.59</v>
      </c>
      <c r="J28" s="4">
        <v>16515948.779999999</v>
      </c>
      <c r="K28" s="4">
        <v>8.36</v>
      </c>
      <c r="L28" s="4">
        <v>142901.59</v>
      </c>
      <c r="M28" s="4">
        <v>142893.23000000001</v>
      </c>
    </row>
    <row r="29" spans="1:15" x14ac:dyDescent="0.3">
      <c r="A29" s="3" t="s">
        <v>44</v>
      </c>
      <c r="B29" s="4">
        <v>1042113.46</v>
      </c>
      <c r="C29" s="4">
        <v>17368557.670000002</v>
      </c>
      <c r="D29" s="4">
        <v>20879089.789999999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26302301.329999998</v>
      </c>
      <c r="K29" s="4">
        <v>0</v>
      </c>
      <c r="L29" s="4">
        <v>0</v>
      </c>
      <c r="M29" s="4">
        <v>0</v>
      </c>
    </row>
    <row r="30" spans="1:15" x14ac:dyDescent="0.3">
      <c r="M30" s="5">
        <f>SUM(M28:M29)</f>
        <v>142893.23000000001</v>
      </c>
      <c r="O30" s="5"/>
    </row>
    <row r="34" spans="12:13" x14ac:dyDescent="0.3">
      <c r="L34" t="s">
        <v>46</v>
      </c>
      <c r="M34" s="5">
        <f>I25+M30</f>
        <v>1029270.03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AA1A-0B1B-471C-8737-499ABC5E5923}">
  <dimension ref="A1:M34"/>
  <sheetViews>
    <sheetView topLeftCell="B7" workbookViewId="0">
      <selection activeCell="G14" sqref="G14"/>
    </sheetView>
  </sheetViews>
  <sheetFormatPr defaultRowHeight="14.4" x14ac:dyDescent="0.3"/>
  <cols>
    <col min="1" max="1" width="30" customWidth="1"/>
    <col min="2" max="13" width="21.44140625" customWidth="1"/>
  </cols>
  <sheetData>
    <row r="1" spans="1:9" x14ac:dyDescent="0.3">
      <c r="A1" s="1" t="s">
        <v>0</v>
      </c>
      <c r="B1" s="1" t="s">
        <v>1</v>
      </c>
    </row>
    <row r="2" spans="1:9" x14ac:dyDescent="0.3">
      <c r="A2" s="2" t="s">
        <v>2</v>
      </c>
      <c r="B2" s="3"/>
    </row>
    <row r="3" spans="1:9" x14ac:dyDescent="0.3">
      <c r="A3" s="2" t="s">
        <v>3</v>
      </c>
      <c r="B3" s="4">
        <v>3574.9</v>
      </c>
    </row>
    <row r="4" spans="1:9" x14ac:dyDescent="0.3">
      <c r="A4" s="2" t="s">
        <v>4</v>
      </c>
      <c r="B4" s="3"/>
    </row>
    <row r="5" spans="1:9" ht="22.8" x14ac:dyDescent="0.3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1:9" x14ac:dyDescent="0.3">
      <c r="A6" s="3" t="s">
        <v>15</v>
      </c>
      <c r="B6" s="4">
        <v>48118049.539999999</v>
      </c>
      <c r="C6" s="4">
        <v>35216686.840000004</v>
      </c>
      <c r="D6" s="4">
        <v>12901362.699999999</v>
      </c>
      <c r="E6" s="4">
        <v>9030953.8900000006</v>
      </c>
      <c r="F6" s="4">
        <v>5005771.03</v>
      </c>
      <c r="G6" s="4">
        <v>1977.04</v>
      </c>
      <c r="H6" s="4">
        <v>7151101.4699999997</v>
      </c>
      <c r="I6" s="4">
        <v>5003793.99</v>
      </c>
    </row>
    <row r="7" spans="1:9" x14ac:dyDescent="0.3">
      <c r="A7" s="3" t="s">
        <v>17</v>
      </c>
      <c r="B7" s="4">
        <v>21952085.170000002</v>
      </c>
      <c r="C7" s="4">
        <v>13497614.609999999</v>
      </c>
      <c r="D7" s="4">
        <v>8454470.5600000005</v>
      </c>
      <c r="E7" s="4">
        <v>5918129.3899999997</v>
      </c>
      <c r="F7" s="4">
        <v>1213264.3</v>
      </c>
      <c r="G7" s="4">
        <v>1295.5899999999999</v>
      </c>
      <c r="H7" s="4">
        <v>1733234.71</v>
      </c>
      <c r="I7" s="4">
        <v>1211968.71</v>
      </c>
    </row>
    <row r="8" spans="1:9" x14ac:dyDescent="0.3">
      <c r="A8" s="3" t="s">
        <v>21</v>
      </c>
      <c r="B8" s="4">
        <v>4547732.76</v>
      </c>
      <c r="C8" s="4">
        <v>3610360.55</v>
      </c>
      <c r="D8" s="4">
        <v>937372.21</v>
      </c>
      <c r="E8" s="4">
        <v>656160.55000000005</v>
      </c>
      <c r="F8" s="4">
        <v>588097.43999999994</v>
      </c>
      <c r="G8" s="4">
        <v>143.63999999999999</v>
      </c>
      <c r="H8" s="4">
        <v>840139.2</v>
      </c>
      <c r="I8" s="4">
        <v>587953.80000000005</v>
      </c>
    </row>
    <row r="9" spans="1:9" x14ac:dyDescent="0.3">
      <c r="A9" s="3" t="s">
        <v>18</v>
      </c>
      <c r="B9" s="4">
        <v>15659697.34</v>
      </c>
      <c r="C9" s="4">
        <v>9856372.5399999991</v>
      </c>
      <c r="D9" s="4">
        <v>5803324.7999999998</v>
      </c>
      <c r="E9" s="4">
        <v>4062327.36</v>
      </c>
      <c r="F9" s="4">
        <v>0</v>
      </c>
      <c r="G9" s="4">
        <v>0</v>
      </c>
      <c r="H9" s="4">
        <v>0</v>
      </c>
      <c r="I9" s="4">
        <v>0</v>
      </c>
    </row>
    <row r="10" spans="1:9" x14ac:dyDescent="0.3">
      <c r="A10" s="3" t="s">
        <v>20</v>
      </c>
      <c r="B10" s="4">
        <v>3017137.52</v>
      </c>
      <c r="C10" s="4">
        <v>2022354.22</v>
      </c>
      <c r="D10" s="4">
        <v>994783.3</v>
      </c>
      <c r="E10" s="4">
        <v>696348.31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3">
      <c r="A11" s="3" t="s">
        <v>14</v>
      </c>
      <c r="B11" s="4">
        <v>2709472.11</v>
      </c>
      <c r="C11" s="4">
        <v>1680589.3</v>
      </c>
      <c r="D11" s="4">
        <v>1028882.81</v>
      </c>
      <c r="E11" s="4">
        <v>720217.97</v>
      </c>
      <c r="F11" s="4">
        <v>0</v>
      </c>
      <c r="G11" s="4">
        <v>0</v>
      </c>
      <c r="H11" s="4">
        <v>0</v>
      </c>
      <c r="I11" s="4">
        <v>0</v>
      </c>
    </row>
    <row r="12" spans="1:9" x14ac:dyDescent="0.3">
      <c r="A12" s="3" t="s">
        <v>19</v>
      </c>
      <c r="B12" s="4">
        <v>19477690.34</v>
      </c>
      <c r="C12" s="4">
        <v>12378382.35</v>
      </c>
      <c r="D12" s="4">
        <v>7099307.9900000002</v>
      </c>
      <c r="E12" s="4">
        <v>4969515.59</v>
      </c>
      <c r="F12" s="4">
        <v>0</v>
      </c>
      <c r="G12" s="4">
        <v>0</v>
      </c>
      <c r="H12" s="4">
        <v>0</v>
      </c>
      <c r="I12" s="4">
        <v>0</v>
      </c>
    </row>
    <row r="13" spans="1:9" x14ac:dyDescent="0.3">
      <c r="A13" s="3" t="s">
        <v>16</v>
      </c>
      <c r="B13" s="4">
        <v>154073503.41999999</v>
      </c>
      <c r="C13" s="4">
        <v>105042918.56</v>
      </c>
      <c r="D13" s="4">
        <v>49030584.859999999</v>
      </c>
      <c r="E13" s="4">
        <v>34321409.399999999</v>
      </c>
      <c r="F13" s="4">
        <v>0</v>
      </c>
      <c r="G13" s="4">
        <v>0</v>
      </c>
      <c r="H13" s="4">
        <v>0</v>
      </c>
      <c r="I13" s="4">
        <v>0</v>
      </c>
    </row>
    <row r="14" spans="1:9" x14ac:dyDescent="0.3">
      <c r="I14" s="5">
        <f>SUM(I6:I13)</f>
        <v>6803716.5</v>
      </c>
    </row>
    <row r="15" spans="1:9" x14ac:dyDescent="0.3">
      <c r="A15" s="1" t="s">
        <v>0</v>
      </c>
      <c r="B15" s="1" t="s">
        <v>1</v>
      </c>
    </row>
    <row r="16" spans="1:9" x14ac:dyDescent="0.3">
      <c r="A16" s="2" t="s">
        <v>22</v>
      </c>
      <c r="B16" s="3"/>
    </row>
    <row r="17" spans="1:13" ht="22.8" x14ac:dyDescent="0.3">
      <c r="A17" s="1" t="s">
        <v>5</v>
      </c>
      <c r="B17" s="1" t="s">
        <v>23</v>
      </c>
      <c r="C17" s="1" t="s">
        <v>24</v>
      </c>
      <c r="D17" s="1" t="s">
        <v>25</v>
      </c>
      <c r="E17" s="1" t="s">
        <v>8</v>
      </c>
      <c r="F17" s="1" t="s">
        <v>26</v>
      </c>
      <c r="G17" s="1" t="s">
        <v>11</v>
      </c>
      <c r="H17" s="1" t="s">
        <v>27</v>
      </c>
      <c r="I17" s="1" t="s">
        <v>28</v>
      </c>
    </row>
    <row r="18" spans="1:13" x14ac:dyDescent="0.3">
      <c r="A18" s="3" t="s">
        <v>33</v>
      </c>
      <c r="B18" s="4">
        <v>37397.08</v>
      </c>
      <c r="C18" s="4">
        <v>623284.67000000004</v>
      </c>
      <c r="D18" s="4">
        <v>40777.96</v>
      </c>
      <c r="E18" s="4">
        <v>65709.350000000006</v>
      </c>
      <c r="F18" s="4">
        <v>8792852.0199999996</v>
      </c>
      <c r="G18" s="4">
        <v>10.07</v>
      </c>
      <c r="H18" s="4">
        <v>65709.350000000006</v>
      </c>
      <c r="I18" s="4">
        <v>65699.28</v>
      </c>
    </row>
    <row r="19" spans="1:13" x14ac:dyDescent="0.3">
      <c r="A19" s="3" t="s">
        <v>32</v>
      </c>
      <c r="B19" s="4">
        <v>233853.34</v>
      </c>
      <c r="C19" s="4">
        <v>3897555.67</v>
      </c>
      <c r="D19" s="4">
        <v>108575.96</v>
      </c>
      <c r="E19" s="4">
        <v>264478.19</v>
      </c>
      <c r="F19" s="4">
        <v>9350668.3800000008</v>
      </c>
      <c r="G19" s="4">
        <v>40.53</v>
      </c>
      <c r="H19" s="4">
        <v>264478.19</v>
      </c>
      <c r="I19" s="4">
        <v>264437.65999999997</v>
      </c>
    </row>
    <row r="20" spans="1:13" x14ac:dyDescent="0.3">
      <c r="A20" s="3" t="s">
        <v>35</v>
      </c>
      <c r="B20" s="4">
        <v>37591.43</v>
      </c>
      <c r="C20" s="4">
        <v>626523.84</v>
      </c>
      <c r="D20" s="4">
        <v>70203.070000000007</v>
      </c>
      <c r="E20" s="4">
        <v>95264.02</v>
      </c>
      <c r="F20" s="4">
        <v>11837373.76</v>
      </c>
      <c r="G20" s="4">
        <v>14.6</v>
      </c>
      <c r="H20" s="4">
        <v>95264.02</v>
      </c>
      <c r="I20" s="4">
        <v>95249.42</v>
      </c>
    </row>
    <row r="21" spans="1:13" x14ac:dyDescent="0.3">
      <c r="A21" s="3" t="s">
        <v>29</v>
      </c>
      <c r="B21" s="4">
        <v>3585.15</v>
      </c>
      <c r="C21" s="4">
        <v>59752.5</v>
      </c>
      <c r="D21" s="4">
        <v>40654.06</v>
      </c>
      <c r="E21" s="4">
        <v>43044.160000000003</v>
      </c>
      <c r="F21" s="4">
        <v>10869642.119999999</v>
      </c>
      <c r="G21" s="4">
        <v>6.6</v>
      </c>
      <c r="H21" s="4">
        <v>43044.160000000003</v>
      </c>
      <c r="I21" s="4">
        <v>43037.56</v>
      </c>
    </row>
    <row r="22" spans="1:13" x14ac:dyDescent="0.3">
      <c r="A22" s="3" t="s">
        <v>31</v>
      </c>
      <c r="B22" s="4">
        <v>264625.38</v>
      </c>
      <c r="C22" s="4">
        <v>4410423</v>
      </c>
      <c r="D22" s="4">
        <v>178323.26</v>
      </c>
      <c r="E22" s="4">
        <v>354740.18</v>
      </c>
      <c r="F22" s="4">
        <v>28187244.460000001</v>
      </c>
      <c r="G22" s="4">
        <v>54.36</v>
      </c>
      <c r="H22" s="4">
        <v>354740.18</v>
      </c>
      <c r="I22" s="4">
        <v>354685.82</v>
      </c>
    </row>
    <row r="23" spans="1:13" x14ac:dyDescent="0.3">
      <c r="A23" s="3" t="s">
        <v>34</v>
      </c>
      <c r="B23" s="4">
        <v>10582.64</v>
      </c>
      <c r="C23" s="4">
        <v>176377.33</v>
      </c>
      <c r="D23" s="4">
        <v>0</v>
      </c>
      <c r="E23" s="4">
        <v>7055.09</v>
      </c>
      <c r="F23" s="4">
        <v>6507397.2199999997</v>
      </c>
      <c r="G23" s="4">
        <v>1.08</v>
      </c>
      <c r="H23" s="4">
        <v>7055.09</v>
      </c>
      <c r="I23" s="4">
        <v>7054.01</v>
      </c>
    </row>
    <row r="24" spans="1:13" x14ac:dyDescent="0.3">
      <c r="A24" s="3" t="s">
        <v>30</v>
      </c>
      <c r="B24" s="4">
        <v>57267.51</v>
      </c>
      <c r="C24" s="4">
        <v>954458.5</v>
      </c>
      <c r="D24" s="4">
        <v>0</v>
      </c>
      <c r="E24" s="4">
        <v>38178.339999999997</v>
      </c>
      <c r="F24" s="4">
        <v>8473052.5800000001</v>
      </c>
      <c r="G24" s="4">
        <v>5.85</v>
      </c>
      <c r="H24" s="4">
        <v>38178.339999999997</v>
      </c>
      <c r="I24" s="4">
        <v>38172.49</v>
      </c>
    </row>
    <row r="25" spans="1:13" x14ac:dyDescent="0.3">
      <c r="I25" s="5">
        <f>SUM(I18:I24)</f>
        <v>868336.24</v>
      </c>
    </row>
    <row r="26" spans="1:13" x14ac:dyDescent="0.3">
      <c r="A26" s="1" t="s">
        <v>5</v>
      </c>
      <c r="B26" s="1" t="s">
        <v>36</v>
      </c>
      <c r="C26" s="1" t="s">
        <v>37</v>
      </c>
      <c r="D26" s="1" t="s">
        <v>38</v>
      </c>
      <c r="E26" s="1" t="s">
        <v>39</v>
      </c>
      <c r="F26" s="1" t="s">
        <v>40</v>
      </c>
      <c r="G26" s="1" t="s">
        <v>41</v>
      </c>
      <c r="H26" s="1" t="s">
        <v>42</v>
      </c>
      <c r="I26" s="1" t="s">
        <v>8</v>
      </c>
      <c r="J26" s="1" t="s">
        <v>26</v>
      </c>
      <c r="K26" s="1" t="s">
        <v>11</v>
      </c>
      <c r="L26" s="1" t="s">
        <v>27</v>
      </c>
      <c r="M26" s="1" t="s">
        <v>28</v>
      </c>
    </row>
    <row r="27" spans="1:13" x14ac:dyDescent="0.3">
      <c r="A27" s="3" t="s">
        <v>45</v>
      </c>
      <c r="B27" s="4">
        <v>213916.69</v>
      </c>
      <c r="C27" s="4">
        <v>3565278.16</v>
      </c>
      <c r="D27" s="4">
        <v>3845350.74</v>
      </c>
      <c r="E27" s="4">
        <v>0</v>
      </c>
      <c r="F27" s="4">
        <v>10900.54</v>
      </c>
      <c r="G27" s="4">
        <v>9534.09</v>
      </c>
      <c r="H27" s="4">
        <v>1366.45</v>
      </c>
      <c r="I27" s="4">
        <v>1366.45</v>
      </c>
      <c r="J27" s="4">
        <v>14000000</v>
      </c>
      <c r="K27" s="4">
        <v>0.21</v>
      </c>
      <c r="L27" s="4">
        <v>1366.45</v>
      </c>
      <c r="M27" s="4">
        <v>1366.24</v>
      </c>
    </row>
    <row r="28" spans="1:13" x14ac:dyDescent="0.3">
      <c r="A28" s="3" t="s">
        <v>43</v>
      </c>
      <c r="B28" s="4">
        <v>275468.57</v>
      </c>
      <c r="C28" s="4">
        <v>4591142.83</v>
      </c>
      <c r="D28" s="4">
        <v>458363.52</v>
      </c>
      <c r="E28" s="4">
        <v>165311.17000000001</v>
      </c>
      <c r="F28" s="4">
        <v>0</v>
      </c>
      <c r="G28" s="4">
        <v>0</v>
      </c>
      <c r="H28" s="4">
        <v>0</v>
      </c>
      <c r="I28" s="4">
        <v>165311.17000000001</v>
      </c>
      <c r="J28" s="4">
        <v>16373047.189999999</v>
      </c>
      <c r="K28" s="4">
        <v>25.33</v>
      </c>
      <c r="L28" s="4">
        <v>165311.17000000001</v>
      </c>
      <c r="M28" s="4">
        <v>165285.84</v>
      </c>
    </row>
    <row r="29" spans="1:13" x14ac:dyDescent="0.3">
      <c r="A29" s="3" t="s">
        <v>44</v>
      </c>
      <c r="B29" s="4">
        <v>1158637.18</v>
      </c>
      <c r="C29" s="4">
        <v>19310619.670000002</v>
      </c>
      <c r="D29" s="4">
        <v>26750395.359999999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26302301.329999998</v>
      </c>
      <c r="K29" s="4">
        <v>0</v>
      </c>
      <c r="L29" s="4">
        <v>0</v>
      </c>
      <c r="M29" s="4">
        <v>0</v>
      </c>
    </row>
    <row r="30" spans="1:13" x14ac:dyDescent="0.3">
      <c r="M30" s="5">
        <f>SUM(M27:M29)</f>
        <v>166652.07999999999</v>
      </c>
    </row>
    <row r="34" spans="12:13" x14ac:dyDescent="0.3">
      <c r="L34" t="s">
        <v>46</v>
      </c>
      <c r="M34" s="5">
        <f>I25+M30</f>
        <v>1034988.32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9B46F-9E89-4074-A1AE-E24F9649BA2F}">
  <dimension ref="A1:N15"/>
  <sheetViews>
    <sheetView workbookViewId="0">
      <selection activeCell="N14" sqref="N14"/>
    </sheetView>
  </sheetViews>
  <sheetFormatPr defaultRowHeight="14.4" x14ac:dyDescent="0.3"/>
  <cols>
    <col min="1" max="1" width="23.6640625" customWidth="1"/>
    <col min="2" max="13" width="12.77734375" customWidth="1"/>
  </cols>
  <sheetData>
    <row r="1" spans="1:14" x14ac:dyDescent="0.3">
      <c r="A1" t="s">
        <v>48</v>
      </c>
      <c r="I1" s="5"/>
    </row>
    <row r="2" spans="1:14" x14ac:dyDescent="0.3">
      <c r="A2" s="1" t="s">
        <v>5</v>
      </c>
      <c r="B2" s="1" t="s">
        <v>36</v>
      </c>
      <c r="C2" s="1" t="s">
        <v>37</v>
      </c>
      <c r="D2" s="1" t="s">
        <v>38</v>
      </c>
      <c r="E2" s="1" t="s">
        <v>39</v>
      </c>
      <c r="F2" s="1" t="s">
        <v>40</v>
      </c>
      <c r="G2" s="1" t="s">
        <v>41</v>
      </c>
      <c r="H2" s="1" t="s">
        <v>42</v>
      </c>
      <c r="I2" s="1" t="s">
        <v>8</v>
      </c>
      <c r="J2" s="1" t="s">
        <v>26</v>
      </c>
      <c r="K2" s="1" t="s">
        <v>11</v>
      </c>
      <c r="L2" s="1" t="s">
        <v>27</v>
      </c>
      <c r="M2" s="1" t="s">
        <v>28</v>
      </c>
    </row>
    <row r="3" spans="1:14" x14ac:dyDescent="0.3">
      <c r="A3" s="3" t="s">
        <v>45</v>
      </c>
      <c r="B3" s="4">
        <v>213916.69</v>
      </c>
      <c r="C3" s="4">
        <v>3565278.16</v>
      </c>
      <c r="D3" s="4">
        <v>3845350.74</v>
      </c>
      <c r="E3" s="4">
        <v>0</v>
      </c>
      <c r="F3" s="4">
        <v>10900.54</v>
      </c>
      <c r="G3" s="4">
        <v>9534.09</v>
      </c>
      <c r="H3" s="4">
        <v>1366.45</v>
      </c>
      <c r="I3" s="4">
        <v>1366.45</v>
      </c>
      <c r="J3" s="4">
        <v>14000000</v>
      </c>
      <c r="K3" s="4">
        <v>0.21</v>
      </c>
      <c r="L3" s="4">
        <v>1366.45</v>
      </c>
      <c r="M3" s="4">
        <v>1366.24</v>
      </c>
    </row>
    <row r="5" spans="1:14" x14ac:dyDescent="0.3">
      <c r="A5" t="s">
        <v>49</v>
      </c>
    </row>
    <row r="6" spans="1:14" ht="22.8" x14ac:dyDescent="0.3">
      <c r="A6" s="1" t="s">
        <v>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41</v>
      </c>
      <c r="H6" s="1" t="s">
        <v>42</v>
      </c>
      <c r="I6" s="1" t="s">
        <v>8</v>
      </c>
      <c r="J6" s="1" t="s">
        <v>26</v>
      </c>
      <c r="K6" s="1" t="s">
        <v>11</v>
      </c>
      <c r="L6" s="1" t="s">
        <v>27</v>
      </c>
      <c r="M6" s="1" t="s">
        <v>28</v>
      </c>
    </row>
    <row r="7" spans="1:14" ht="23.4" thickBot="1" x14ac:dyDescent="0.35">
      <c r="A7" s="3" t="s">
        <v>45</v>
      </c>
      <c r="C7" s="5">
        <v>4031845.3600000003</v>
      </c>
      <c r="D7" s="5">
        <v>3845350.74</v>
      </c>
      <c r="E7" s="5">
        <f>(C7-D7)*0.04</f>
        <v>7459.7848000000049</v>
      </c>
      <c r="F7" s="4">
        <v>10900.54</v>
      </c>
      <c r="G7" s="4">
        <v>9534.09</v>
      </c>
      <c r="H7" s="4">
        <v>1366.45</v>
      </c>
      <c r="I7" s="5">
        <f>E7+H7</f>
        <v>8826.2348000000056</v>
      </c>
      <c r="J7" s="4">
        <v>14000000</v>
      </c>
      <c r="K7" s="4">
        <v>0.21</v>
      </c>
      <c r="L7" s="5">
        <f>I7</f>
        <v>8826.2348000000056</v>
      </c>
      <c r="M7" s="5">
        <f>L7-K7</f>
        <v>8826.0248000000065</v>
      </c>
      <c r="N7" t="s">
        <v>50</v>
      </c>
    </row>
    <row r="8" spans="1:14" x14ac:dyDescent="0.3">
      <c r="M8" s="6">
        <f>M7-M3</f>
        <v>7459.7848000000067</v>
      </c>
      <c r="N8" t="s">
        <v>51</v>
      </c>
    </row>
    <row r="9" spans="1:14" x14ac:dyDescent="0.3">
      <c r="M9" s="5"/>
    </row>
    <row r="10" spans="1:14" x14ac:dyDescent="0.3">
      <c r="A10" t="s">
        <v>56</v>
      </c>
    </row>
    <row r="11" spans="1:14" ht="22.8" x14ac:dyDescent="0.3">
      <c r="A11" s="1" t="s">
        <v>5</v>
      </c>
      <c r="B11" s="1" t="s">
        <v>36</v>
      </c>
      <c r="C11" s="1" t="s">
        <v>37</v>
      </c>
      <c r="D11" s="1" t="s">
        <v>38</v>
      </c>
      <c r="E11" s="1" t="s">
        <v>39</v>
      </c>
      <c r="F11" s="1" t="s">
        <v>40</v>
      </c>
      <c r="G11" s="1" t="s">
        <v>41</v>
      </c>
      <c r="H11" s="1" t="s">
        <v>42</v>
      </c>
      <c r="I11" s="1" t="s">
        <v>8</v>
      </c>
      <c r="J11" s="1" t="s">
        <v>26</v>
      </c>
      <c r="K11" s="1" t="s">
        <v>11</v>
      </c>
      <c r="L11" s="1" t="s">
        <v>27</v>
      </c>
      <c r="M11" s="1" t="s">
        <v>28</v>
      </c>
    </row>
    <row r="12" spans="1:14" ht="22.8" x14ac:dyDescent="0.3">
      <c r="A12" s="3" t="s">
        <v>45</v>
      </c>
      <c r="C12" s="5">
        <v>1083115.9400000002</v>
      </c>
      <c r="D12" s="5">
        <v>580005.80000000005</v>
      </c>
      <c r="E12" s="5">
        <f>(C12-D12)*0.04</f>
        <v>20124.405600000006</v>
      </c>
      <c r="F12">
        <v>0</v>
      </c>
      <c r="G12">
        <v>0</v>
      </c>
      <c r="H12">
        <v>0</v>
      </c>
      <c r="I12" s="5">
        <f>E12+H12</f>
        <v>20124.405600000006</v>
      </c>
      <c r="J12" s="4">
        <v>14000000</v>
      </c>
      <c r="K12" s="4">
        <v>0.21</v>
      </c>
      <c r="L12" s="5">
        <f>I12</f>
        <v>20124.405600000006</v>
      </c>
      <c r="M12" s="5">
        <f>L12-K12</f>
        <v>20124.195600000006</v>
      </c>
    </row>
    <row r="13" spans="1:14" ht="15" thickBot="1" x14ac:dyDescent="0.35">
      <c r="M13" s="5">
        <f>M8+M3</f>
        <v>8826.0248000000065</v>
      </c>
      <c r="N13" t="s">
        <v>52</v>
      </c>
    </row>
    <row r="14" spans="1:14" ht="15.6" thickTop="1" thickBot="1" x14ac:dyDescent="0.35">
      <c r="M14" s="7">
        <f>M12-M13</f>
        <v>11298.1708</v>
      </c>
      <c r="N14" t="s">
        <v>57</v>
      </c>
    </row>
    <row r="15" spans="1:14" ht="15" thickTop="1" x14ac:dyDescent="0.3">
      <c r="G15" s="5"/>
      <c r="M15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ECA1-9C83-40FE-B0F0-0579D43AAB08}">
  <dimension ref="A1:M35"/>
  <sheetViews>
    <sheetView topLeftCell="A13" workbookViewId="0">
      <selection activeCell="A26" sqref="A26:M27"/>
    </sheetView>
  </sheetViews>
  <sheetFormatPr defaultRowHeight="14.4" x14ac:dyDescent="0.3"/>
  <cols>
    <col min="1" max="1" width="30" customWidth="1"/>
    <col min="2" max="13" width="21.44140625" customWidth="1"/>
  </cols>
  <sheetData>
    <row r="1" spans="1:9" x14ac:dyDescent="0.3">
      <c r="A1" s="1" t="s">
        <v>0</v>
      </c>
      <c r="B1" s="1" t="s">
        <v>1</v>
      </c>
    </row>
    <row r="2" spans="1:9" x14ac:dyDescent="0.3">
      <c r="A2" s="2" t="s">
        <v>2</v>
      </c>
      <c r="B2" s="3"/>
    </row>
    <row r="3" spans="1:9" x14ac:dyDescent="0.3">
      <c r="A3" s="2" t="s">
        <v>3</v>
      </c>
      <c r="B3" s="4">
        <v>5685.6</v>
      </c>
    </row>
    <row r="4" spans="1:9" x14ac:dyDescent="0.3">
      <c r="A4" s="2" t="s">
        <v>4</v>
      </c>
      <c r="B4" s="3"/>
    </row>
    <row r="5" spans="1:9" ht="22.8" x14ac:dyDescent="0.3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1:9" x14ac:dyDescent="0.3">
      <c r="A6" s="3" t="s">
        <v>15</v>
      </c>
      <c r="B6" s="4">
        <v>47040661.25</v>
      </c>
      <c r="C6" s="4">
        <v>31969497.75</v>
      </c>
      <c r="D6" s="4">
        <v>15071163.5</v>
      </c>
      <c r="E6" s="4">
        <v>10549814.449999999</v>
      </c>
      <c r="F6" s="4">
        <v>0</v>
      </c>
      <c r="G6" s="4">
        <v>0</v>
      </c>
      <c r="H6" s="4">
        <v>0</v>
      </c>
      <c r="I6" s="4">
        <v>0</v>
      </c>
    </row>
    <row r="7" spans="1:9" x14ac:dyDescent="0.3">
      <c r="A7" s="3" t="s">
        <v>18</v>
      </c>
      <c r="B7" s="4">
        <v>11965378.279999999</v>
      </c>
      <c r="C7" s="4">
        <v>7460107.5700000003</v>
      </c>
      <c r="D7" s="4">
        <v>4505270.71</v>
      </c>
      <c r="E7" s="4">
        <v>3153689.5</v>
      </c>
      <c r="F7" s="4">
        <v>0</v>
      </c>
      <c r="G7" s="4">
        <v>0</v>
      </c>
      <c r="H7" s="4">
        <v>0</v>
      </c>
      <c r="I7" s="4">
        <v>0</v>
      </c>
    </row>
    <row r="8" spans="1:9" x14ac:dyDescent="0.3">
      <c r="A8" s="3" t="s">
        <v>17</v>
      </c>
      <c r="B8" s="4">
        <v>17872444.91</v>
      </c>
      <c r="C8" s="4">
        <v>10640152.25</v>
      </c>
      <c r="D8" s="4">
        <v>7232292.6600000001</v>
      </c>
      <c r="E8" s="4">
        <v>5062604.8600000003</v>
      </c>
      <c r="F8" s="4">
        <v>0</v>
      </c>
      <c r="G8" s="4">
        <v>0</v>
      </c>
      <c r="H8" s="4">
        <v>0</v>
      </c>
      <c r="I8" s="4">
        <v>0</v>
      </c>
    </row>
    <row r="9" spans="1:9" x14ac:dyDescent="0.3">
      <c r="A9" s="3" t="s">
        <v>20</v>
      </c>
      <c r="B9" s="4">
        <v>2531015.2400000002</v>
      </c>
      <c r="C9" s="4">
        <v>1714899.04</v>
      </c>
      <c r="D9" s="4">
        <v>816116.2</v>
      </c>
      <c r="E9" s="4">
        <v>571281.34</v>
      </c>
      <c r="F9" s="4">
        <v>0</v>
      </c>
      <c r="G9" s="4">
        <v>0</v>
      </c>
      <c r="H9" s="4">
        <v>0</v>
      </c>
      <c r="I9" s="4">
        <v>0</v>
      </c>
    </row>
    <row r="10" spans="1:9" x14ac:dyDescent="0.3">
      <c r="A10" s="3" t="s">
        <v>14</v>
      </c>
      <c r="B10" s="4">
        <v>2271252.5699999998</v>
      </c>
      <c r="C10" s="4">
        <v>1370485.41</v>
      </c>
      <c r="D10" s="4">
        <v>900767.16</v>
      </c>
      <c r="E10" s="4">
        <v>630537.01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3">
      <c r="A11" s="3" t="s">
        <v>19</v>
      </c>
      <c r="B11" s="4">
        <v>16880008.280000001</v>
      </c>
      <c r="C11" s="4">
        <v>10790257.140000001</v>
      </c>
      <c r="D11" s="4">
        <v>6089751.1399999997</v>
      </c>
      <c r="E11" s="4">
        <v>4262825.8</v>
      </c>
      <c r="F11" s="4">
        <v>0</v>
      </c>
      <c r="G11" s="4">
        <v>0</v>
      </c>
      <c r="H11" s="4">
        <v>0</v>
      </c>
      <c r="I11" s="4">
        <v>0</v>
      </c>
    </row>
    <row r="12" spans="1:9" x14ac:dyDescent="0.3">
      <c r="A12" s="3" t="s">
        <v>21</v>
      </c>
      <c r="B12" s="4">
        <v>4100745.26</v>
      </c>
      <c r="C12" s="4">
        <v>3364939.68</v>
      </c>
      <c r="D12" s="4">
        <v>735805.58</v>
      </c>
      <c r="E12" s="4">
        <v>515063.91</v>
      </c>
      <c r="F12" s="4">
        <v>0</v>
      </c>
      <c r="G12" s="4">
        <v>0</v>
      </c>
      <c r="H12" s="4">
        <v>0</v>
      </c>
      <c r="I12" s="4">
        <v>0</v>
      </c>
    </row>
    <row r="13" spans="1:9" x14ac:dyDescent="0.3">
      <c r="A13" s="3" t="s">
        <v>16</v>
      </c>
      <c r="B13" s="4">
        <v>132116156.45</v>
      </c>
      <c r="C13" s="4">
        <v>91551883.870000005</v>
      </c>
      <c r="D13" s="4">
        <v>40564272.579999998</v>
      </c>
      <c r="E13" s="4">
        <v>28394990.809999999</v>
      </c>
      <c r="F13" s="4">
        <v>0</v>
      </c>
      <c r="G13" s="4">
        <v>0</v>
      </c>
      <c r="H13" s="4">
        <v>0</v>
      </c>
      <c r="I13" s="4">
        <v>0</v>
      </c>
    </row>
    <row r="15" spans="1:9" x14ac:dyDescent="0.3">
      <c r="A15" s="1" t="s">
        <v>0</v>
      </c>
      <c r="B15" s="1" t="s">
        <v>1</v>
      </c>
    </row>
    <row r="16" spans="1:9" x14ac:dyDescent="0.3">
      <c r="A16" s="2" t="s">
        <v>22</v>
      </c>
      <c r="B16" s="3"/>
    </row>
    <row r="17" spans="1:13" ht="22.8" x14ac:dyDescent="0.3">
      <c r="A17" s="1" t="s">
        <v>5</v>
      </c>
      <c r="B17" s="1" t="s">
        <v>23</v>
      </c>
      <c r="C17" s="1" t="s">
        <v>24</v>
      </c>
      <c r="D17" s="1" t="s">
        <v>25</v>
      </c>
      <c r="E17" s="1" t="s">
        <v>8</v>
      </c>
      <c r="F17" s="1" t="s">
        <v>26</v>
      </c>
      <c r="G17" s="1" t="s">
        <v>11</v>
      </c>
      <c r="H17" s="1" t="s">
        <v>27</v>
      </c>
      <c r="I17" s="1" t="s">
        <v>28</v>
      </c>
    </row>
    <row r="18" spans="1:13" x14ac:dyDescent="0.3">
      <c r="A18" s="3" t="s">
        <v>30</v>
      </c>
      <c r="B18" s="4">
        <v>53148.86</v>
      </c>
      <c r="C18" s="4">
        <v>885814.33</v>
      </c>
      <c r="D18" s="4">
        <v>0</v>
      </c>
      <c r="E18" s="4">
        <v>35432.57</v>
      </c>
      <c r="F18" s="4">
        <v>8423696.5</v>
      </c>
      <c r="G18" s="4">
        <v>178.83</v>
      </c>
      <c r="H18" s="4">
        <v>35432.57</v>
      </c>
      <c r="I18" s="4">
        <v>35253.74</v>
      </c>
    </row>
    <row r="19" spans="1:13" x14ac:dyDescent="0.3">
      <c r="A19" s="3" t="s">
        <v>35</v>
      </c>
      <c r="B19" s="4">
        <v>34546.43</v>
      </c>
      <c r="C19" s="4">
        <v>575773.84</v>
      </c>
      <c r="D19" s="4">
        <v>59030.89</v>
      </c>
      <c r="E19" s="4">
        <v>82061.84</v>
      </c>
      <c r="F19" s="4">
        <v>11742109.74</v>
      </c>
      <c r="G19" s="4">
        <v>414.17</v>
      </c>
      <c r="H19" s="4">
        <v>82061.84</v>
      </c>
      <c r="I19" s="4">
        <v>81647.67</v>
      </c>
    </row>
    <row r="20" spans="1:13" x14ac:dyDescent="0.3">
      <c r="A20" s="3" t="s">
        <v>32</v>
      </c>
      <c r="B20" s="4">
        <v>211914.16</v>
      </c>
      <c r="C20" s="4">
        <v>3531902.66</v>
      </c>
      <c r="D20" s="4">
        <v>95324.15</v>
      </c>
      <c r="E20" s="4">
        <v>236600.26</v>
      </c>
      <c r="F20" s="4">
        <v>9086190.1899999995</v>
      </c>
      <c r="G20" s="4">
        <v>1194.1300000000001</v>
      </c>
      <c r="H20" s="4">
        <v>236600.26</v>
      </c>
      <c r="I20" s="4">
        <v>235406.13</v>
      </c>
    </row>
    <row r="21" spans="1:13" x14ac:dyDescent="0.3">
      <c r="A21" s="3" t="s">
        <v>31</v>
      </c>
      <c r="B21" s="4">
        <v>247707</v>
      </c>
      <c r="C21" s="4">
        <v>4128450</v>
      </c>
      <c r="D21" s="4">
        <v>177676.88</v>
      </c>
      <c r="E21" s="4">
        <v>342814.88</v>
      </c>
      <c r="F21" s="4">
        <v>27832217.010000002</v>
      </c>
      <c r="G21" s="4">
        <v>1730.2</v>
      </c>
      <c r="H21" s="4">
        <v>342814.88</v>
      </c>
      <c r="I21" s="4">
        <v>341084.68</v>
      </c>
    </row>
    <row r="22" spans="1:13" x14ac:dyDescent="0.3">
      <c r="A22" s="3" t="s">
        <v>33</v>
      </c>
      <c r="B22" s="4">
        <v>32454.11</v>
      </c>
      <c r="C22" s="4">
        <v>540901.82999999996</v>
      </c>
      <c r="D22" s="4">
        <v>35303.440000000002</v>
      </c>
      <c r="E22" s="4">
        <v>56939.51</v>
      </c>
      <c r="F22" s="4">
        <v>8727142.6699999999</v>
      </c>
      <c r="G22" s="4">
        <v>287.37</v>
      </c>
      <c r="H22" s="4">
        <v>56939.51</v>
      </c>
      <c r="I22" s="4">
        <v>56652.14</v>
      </c>
    </row>
    <row r="23" spans="1:13" x14ac:dyDescent="0.3">
      <c r="A23" s="3" t="s">
        <v>29</v>
      </c>
      <c r="B23" s="4">
        <v>3139.02</v>
      </c>
      <c r="C23" s="4">
        <v>52317</v>
      </c>
      <c r="D23" s="4">
        <v>44866.59</v>
      </c>
      <c r="E23" s="4">
        <v>46959.27</v>
      </c>
      <c r="F23" s="4">
        <v>10826597.960000001</v>
      </c>
      <c r="G23" s="4">
        <v>237</v>
      </c>
      <c r="H23" s="4">
        <v>46959.27</v>
      </c>
      <c r="I23" s="4">
        <v>46722.27</v>
      </c>
    </row>
    <row r="24" spans="1:13" x14ac:dyDescent="0.3">
      <c r="A24" s="3" t="s">
        <v>34</v>
      </c>
      <c r="B24" s="4">
        <v>18017.61</v>
      </c>
      <c r="C24" s="4">
        <v>300293.5</v>
      </c>
      <c r="D24" s="4">
        <v>11154.43</v>
      </c>
      <c r="E24" s="4">
        <v>23166.17</v>
      </c>
      <c r="F24" s="4">
        <v>6440681.29</v>
      </c>
      <c r="G24" s="4">
        <v>116.92</v>
      </c>
      <c r="H24" s="4">
        <v>23166.17</v>
      </c>
      <c r="I24" s="4">
        <v>23049.25</v>
      </c>
    </row>
    <row r="25" spans="1:13" x14ac:dyDescent="0.3">
      <c r="I25" s="5">
        <f>SUM(I18:I24)</f>
        <v>819815.88</v>
      </c>
    </row>
    <row r="26" spans="1:13" x14ac:dyDescent="0.3">
      <c r="A26" s="1" t="s">
        <v>5</v>
      </c>
      <c r="B26" s="1" t="s">
        <v>36</v>
      </c>
      <c r="C26" s="1" t="s">
        <v>37</v>
      </c>
      <c r="D26" s="1" t="s">
        <v>38</v>
      </c>
      <c r="E26" s="1" t="s">
        <v>39</v>
      </c>
      <c r="F26" s="1" t="s">
        <v>40</v>
      </c>
      <c r="G26" s="1" t="s">
        <v>41</v>
      </c>
      <c r="H26" s="1" t="s">
        <v>42</v>
      </c>
      <c r="I26" s="1" t="s">
        <v>8</v>
      </c>
      <c r="J26" s="1" t="s">
        <v>26</v>
      </c>
      <c r="K26" s="1" t="s">
        <v>11</v>
      </c>
      <c r="L26" s="1" t="s">
        <v>27</v>
      </c>
      <c r="M26" s="1" t="s">
        <v>28</v>
      </c>
    </row>
    <row r="27" spans="1:13" x14ac:dyDescent="0.3">
      <c r="A27" s="3" t="s">
        <v>45</v>
      </c>
      <c r="B27" s="4">
        <v>205366.7</v>
      </c>
      <c r="C27" s="4">
        <v>3422778.33</v>
      </c>
      <c r="D27" s="4">
        <v>2991754.16</v>
      </c>
      <c r="E27" s="4">
        <v>17240.97</v>
      </c>
      <c r="F27" s="4">
        <v>8277.91</v>
      </c>
      <c r="G27" s="4">
        <v>7863.63</v>
      </c>
      <c r="H27" s="4">
        <v>414.28</v>
      </c>
      <c r="I27" s="4">
        <v>17655.25</v>
      </c>
      <c r="J27" s="4">
        <v>13991173.77</v>
      </c>
      <c r="K27" s="4">
        <v>89.11</v>
      </c>
      <c r="L27" s="4">
        <v>17655.25</v>
      </c>
      <c r="M27" s="4">
        <v>17566.14</v>
      </c>
    </row>
    <row r="28" spans="1:13" x14ac:dyDescent="0.3">
      <c r="A28" s="3" t="s">
        <v>47</v>
      </c>
      <c r="B28" s="4">
        <v>104628.07</v>
      </c>
      <c r="C28" s="4">
        <v>1743801.17</v>
      </c>
      <c r="D28" s="4">
        <v>0</v>
      </c>
      <c r="E28" s="4">
        <v>69752.05</v>
      </c>
      <c r="F28" s="4">
        <v>3049.64</v>
      </c>
      <c r="G28" s="4">
        <v>0</v>
      </c>
      <c r="H28" s="4">
        <v>3049.64</v>
      </c>
      <c r="I28" s="4">
        <v>72801.69</v>
      </c>
      <c r="J28" s="4">
        <v>9000000</v>
      </c>
      <c r="K28" s="4">
        <v>367.43</v>
      </c>
      <c r="L28" s="4">
        <v>72801.69</v>
      </c>
      <c r="M28" s="4">
        <v>72434.259999999995</v>
      </c>
    </row>
    <row r="29" spans="1:13" x14ac:dyDescent="0.3">
      <c r="A29" s="3" t="s">
        <v>43</v>
      </c>
      <c r="B29" s="4">
        <v>349485.39</v>
      </c>
      <c r="C29" s="4">
        <v>5824756.5</v>
      </c>
      <c r="D29" s="4">
        <v>522416.34</v>
      </c>
      <c r="E29" s="4">
        <v>212093.61</v>
      </c>
      <c r="F29" s="4">
        <v>0</v>
      </c>
      <c r="G29" s="4">
        <v>0</v>
      </c>
      <c r="H29" s="4">
        <v>0</v>
      </c>
      <c r="I29" s="4">
        <v>212093.61</v>
      </c>
      <c r="J29" s="4">
        <v>15930602.640000001</v>
      </c>
      <c r="K29" s="4">
        <v>1070.44</v>
      </c>
      <c r="L29" s="4">
        <v>212093.61</v>
      </c>
      <c r="M29" s="4">
        <v>211023.17</v>
      </c>
    </row>
    <row r="30" spans="1:13" x14ac:dyDescent="0.3">
      <c r="A30" s="3" t="s">
        <v>44</v>
      </c>
      <c r="B30" s="4">
        <v>872187.42</v>
      </c>
      <c r="C30" s="4">
        <v>14536457.01</v>
      </c>
      <c r="D30" s="4">
        <v>14713033.32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26302301.329999998</v>
      </c>
      <c r="K30" s="4">
        <v>0</v>
      </c>
      <c r="L30" s="4">
        <v>0</v>
      </c>
      <c r="M30" s="4">
        <v>0</v>
      </c>
    </row>
    <row r="31" spans="1:13" x14ac:dyDescent="0.3">
      <c r="M31" s="5">
        <f>SUM(M27:M30)</f>
        <v>301023.57</v>
      </c>
    </row>
    <row r="32" spans="1:13" x14ac:dyDescent="0.3">
      <c r="M32" s="5"/>
    </row>
    <row r="33" spans="12:13" x14ac:dyDescent="0.3">
      <c r="M33" s="5"/>
    </row>
    <row r="35" spans="12:13" x14ac:dyDescent="0.3">
      <c r="L35" t="s">
        <v>46</v>
      </c>
      <c r="M35" s="5">
        <f>I25+M31</f>
        <v>1120839.45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5E62-0C74-49CC-A693-288A44498FC9}">
  <dimension ref="A1:N10"/>
  <sheetViews>
    <sheetView topLeftCell="C1" workbookViewId="0">
      <selection activeCell="N9" sqref="N9"/>
    </sheetView>
  </sheetViews>
  <sheetFormatPr defaultRowHeight="14.4" x14ac:dyDescent="0.3"/>
  <cols>
    <col min="1" max="1" width="15.77734375" customWidth="1"/>
    <col min="2" max="13" width="12.77734375" customWidth="1"/>
  </cols>
  <sheetData>
    <row r="1" spans="1:14" x14ac:dyDescent="0.3">
      <c r="A1" t="s">
        <v>48</v>
      </c>
    </row>
    <row r="2" spans="1:14" ht="33.6" x14ac:dyDescent="0.3">
      <c r="A2" s="1" t="s">
        <v>5</v>
      </c>
      <c r="B2" s="1" t="s">
        <v>36</v>
      </c>
      <c r="C2" s="1" t="s">
        <v>37</v>
      </c>
      <c r="D2" s="1" t="s">
        <v>38</v>
      </c>
      <c r="E2" s="1" t="s">
        <v>39</v>
      </c>
      <c r="F2" s="1" t="s">
        <v>40</v>
      </c>
      <c r="G2" s="1" t="s">
        <v>41</v>
      </c>
      <c r="H2" s="1" t="s">
        <v>42</v>
      </c>
      <c r="I2" s="1" t="s">
        <v>8</v>
      </c>
      <c r="J2" s="1" t="s">
        <v>26</v>
      </c>
      <c r="K2" s="1" t="s">
        <v>11</v>
      </c>
      <c r="L2" s="1" t="s">
        <v>27</v>
      </c>
      <c r="M2" s="1" t="s">
        <v>28</v>
      </c>
    </row>
    <row r="3" spans="1:14" ht="44.4" x14ac:dyDescent="0.3">
      <c r="A3" s="3" t="s">
        <v>45</v>
      </c>
      <c r="B3" s="4">
        <v>205366.7</v>
      </c>
      <c r="C3" s="4">
        <v>3422778.33</v>
      </c>
      <c r="D3" s="4">
        <v>2991754.16</v>
      </c>
      <c r="E3" s="4">
        <v>17240.97</v>
      </c>
      <c r="F3" s="4">
        <v>8277.91</v>
      </c>
      <c r="G3" s="4">
        <v>7863.63</v>
      </c>
      <c r="H3" s="4">
        <v>414.28</v>
      </c>
      <c r="I3" s="4">
        <v>17655.25</v>
      </c>
      <c r="J3" s="4">
        <v>13991173.77</v>
      </c>
      <c r="K3" s="4">
        <v>89.11</v>
      </c>
      <c r="L3" s="4">
        <v>17655.25</v>
      </c>
      <c r="M3" s="4">
        <v>17566.14</v>
      </c>
    </row>
    <row r="5" spans="1:14" x14ac:dyDescent="0.3">
      <c r="A5" t="s">
        <v>55</v>
      </c>
    </row>
    <row r="6" spans="1:14" ht="22.8" x14ac:dyDescent="0.3">
      <c r="A6" s="1" t="s">
        <v>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41</v>
      </c>
      <c r="H6" s="1" t="s">
        <v>42</v>
      </c>
      <c r="I6" s="1" t="s">
        <v>8</v>
      </c>
      <c r="J6" s="1" t="s">
        <v>26</v>
      </c>
      <c r="K6" s="1" t="s">
        <v>11</v>
      </c>
      <c r="L6" s="1" t="s">
        <v>27</v>
      </c>
      <c r="M6" s="1" t="s">
        <v>28</v>
      </c>
    </row>
    <row r="7" spans="1:14" ht="33.6" x14ac:dyDescent="0.3">
      <c r="A7" s="3" t="s">
        <v>45</v>
      </c>
      <c r="C7" s="5">
        <v>1076756.23</v>
      </c>
      <c r="D7" s="5">
        <v>289302.33999999997</v>
      </c>
      <c r="E7" s="5">
        <f>(C7-D7)*0.04</f>
        <v>31498.155600000002</v>
      </c>
      <c r="F7">
        <v>0</v>
      </c>
      <c r="G7" s="5">
        <v>0</v>
      </c>
      <c r="H7" s="5">
        <v>0</v>
      </c>
      <c r="I7" s="5">
        <f>E7+H7</f>
        <v>31498.155600000002</v>
      </c>
      <c r="J7" s="5">
        <f>'Newton Q2 Supplement '!J12-'Newton Q2 Supplement '!L12</f>
        <v>13979875.5944</v>
      </c>
      <c r="K7">
        <v>89.11</v>
      </c>
      <c r="L7" s="5">
        <f>I7</f>
        <v>31498.155600000002</v>
      </c>
      <c r="M7" s="5">
        <f>L7-K7</f>
        <v>31409.045600000001</v>
      </c>
    </row>
    <row r="8" spans="1:14" ht="15" thickBot="1" x14ac:dyDescent="0.35">
      <c r="E8" s="5"/>
      <c r="M8" s="5">
        <f>M3</f>
        <v>17566.14</v>
      </c>
      <c r="N8" t="s">
        <v>53</v>
      </c>
    </row>
    <row r="9" spans="1:14" ht="15.6" thickTop="1" thickBot="1" x14ac:dyDescent="0.35">
      <c r="E9" s="5"/>
      <c r="M9" s="7">
        <f>M7-M8</f>
        <v>13842.905600000002</v>
      </c>
      <c r="N9" t="s">
        <v>57</v>
      </c>
    </row>
    <row r="10" spans="1:14" ht="15" thickTop="1" x14ac:dyDescent="0.3">
      <c r="E10" s="5"/>
      <c r="K10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389A-A9A6-4051-A9F6-88845E6F1220}">
  <dimension ref="A1:M36"/>
  <sheetViews>
    <sheetView topLeftCell="A13" workbookViewId="0">
      <selection activeCell="B30" sqref="B30:M30"/>
    </sheetView>
  </sheetViews>
  <sheetFormatPr defaultRowHeight="14.4" x14ac:dyDescent="0.3"/>
  <cols>
    <col min="1" max="1" width="30" customWidth="1"/>
    <col min="2" max="13" width="21.44140625" customWidth="1"/>
  </cols>
  <sheetData>
    <row r="1" spans="1:9" x14ac:dyDescent="0.3">
      <c r="A1" s="1" t="s">
        <v>0</v>
      </c>
      <c r="B1" s="1" t="s">
        <v>1</v>
      </c>
    </row>
    <row r="2" spans="1:9" x14ac:dyDescent="0.3">
      <c r="A2" s="2" t="s">
        <v>2</v>
      </c>
      <c r="B2" s="3"/>
    </row>
    <row r="3" spans="1:9" x14ac:dyDescent="0.3">
      <c r="A3" s="2" t="s">
        <v>3</v>
      </c>
      <c r="B3" s="4">
        <v>5987.6</v>
      </c>
    </row>
    <row r="4" spans="1:9" x14ac:dyDescent="0.3">
      <c r="A4" s="2" t="s">
        <v>4</v>
      </c>
      <c r="B4" s="3"/>
    </row>
    <row r="5" spans="1:9" ht="22.8" x14ac:dyDescent="0.3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1:9" x14ac:dyDescent="0.3">
      <c r="A6" s="3" t="s">
        <v>15</v>
      </c>
      <c r="B6" s="4">
        <v>50862780.700000003</v>
      </c>
      <c r="C6" s="4">
        <v>34961520.520000003</v>
      </c>
      <c r="D6" s="4">
        <v>15901260.18</v>
      </c>
      <c r="E6" s="4">
        <v>11130882.130000001</v>
      </c>
      <c r="F6" s="4">
        <v>0</v>
      </c>
      <c r="G6" s="4">
        <v>0</v>
      </c>
      <c r="H6" s="4">
        <v>0</v>
      </c>
      <c r="I6" s="4">
        <v>0</v>
      </c>
    </row>
    <row r="7" spans="1:9" x14ac:dyDescent="0.3">
      <c r="A7" s="3" t="s">
        <v>18</v>
      </c>
      <c r="B7" s="4">
        <v>13929023.210000001</v>
      </c>
      <c r="C7" s="4">
        <v>8678037.1699999999</v>
      </c>
      <c r="D7" s="4">
        <v>5250986.04</v>
      </c>
      <c r="E7" s="4">
        <v>3675690.23</v>
      </c>
      <c r="F7" s="4">
        <v>0</v>
      </c>
      <c r="G7" s="4">
        <v>0</v>
      </c>
      <c r="H7" s="4">
        <v>0</v>
      </c>
      <c r="I7" s="4">
        <v>0</v>
      </c>
    </row>
    <row r="8" spans="1:9" x14ac:dyDescent="0.3">
      <c r="A8" s="3" t="s">
        <v>17</v>
      </c>
      <c r="B8" s="4">
        <v>20942282.239999998</v>
      </c>
      <c r="C8" s="4">
        <v>12767383.880000001</v>
      </c>
      <c r="D8" s="4">
        <v>8174898.3600000003</v>
      </c>
      <c r="E8" s="4">
        <v>5722428.8499999996</v>
      </c>
      <c r="F8" s="4">
        <v>0</v>
      </c>
      <c r="G8" s="4">
        <v>0</v>
      </c>
      <c r="H8" s="4">
        <v>0</v>
      </c>
      <c r="I8" s="4">
        <v>0</v>
      </c>
    </row>
    <row r="9" spans="1:9" x14ac:dyDescent="0.3">
      <c r="A9" s="3" t="s">
        <v>20</v>
      </c>
      <c r="B9" s="4">
        <v>3089882.75</v>
      </c>
      <c r="C9" s="4">
        <v>2000065.04</v>
      </c>
      <c r="D9" s="4">
        <v>1089817.71</v>
      </c>
      <c r="E9" s="4">
        <v>762872.4</v>
      </c>
      <c r="F9" s="4">
        <v>0</v>
      </c>
      <c r="G9" s="4">
        <v>0</v>
      </c>
      <c r="H9" s="4">
        <v>0</v>
      </c>
      <c r="I9" s="4">
        <v>0</v>
      </c>
    </row>
    <row r="10" spans="1:9" x14ac:dyDescent="0.3">
      <c r="A10" s="3" t="s">
        <v>14</v>
      </c>
      <c r="B10" s="4">
        <v>2717548.64</v>
      </c>
      <c r="C10" s="4">
        <v>1668483.61</v>
      </c>
      <c r="D10" s="4">
        <v>1049065.03</v>
      </c>
      <c r="E10" s="4">
        <v>734345.52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3">
      <c r="A11" s="3" t="s">
        <v>19</v>
      </c>
      <c r="B11" s="4">
        <v>20170711.449999999</v>
      </c>
      <c r="C11" s="4">
        <v>12744257.77</v>
      </c>
      <c r="D11" s="4">
        <v>7426453.6799999997</v>
      </c>
      <c r="E11" s="4">
        <v>5198517.58</v>
      </c>
      <c r="F11" s="4">
        <v>0</v>
      </c>
      <c r="G11" s="4">
        <v>0</v>
      </c>
      <c r="H11" s="4">
        <v>0</v>
      </c>
      <c r="I11" s="4">
        <v>0</v>
      </c>
    </row>
    <row r="12" spans="1:9" x14ac:dyDescent="0.3">
      <c r="A12" s="3" t="s">
        <v>21</v>
      </c>
      <c r="B12" s="4">
        <v>4612256.78</v>
      </c>
      <c r="C12" s="4">
        <v>3832683.27</v>
      </c>
      <c r="D12" s="4">
        <v>779573.51</v>
      </c>
      <c r="E12" s="4">
        <v>545701.46</v>
      </c>
      <c r="F12" s="4">
        <v>0</v>
      </c>
      <c r="G12" s="4">
        <v>0</v>
      </c>
      <c r="H12" s="4">
        <v>0</v>
      </c>
      <c r="I12" s="4">
        <v>0</v>
      </c>
    </row>
    <row r="13" spans="1:9" x14ac:dyDescent="0.3">
      <c r="A13" s="3" t="s">
        <v>16</v>
      </c>
      <c r="B13" s="4">
        <v>155726323.47</v>
      </c>
      <c r="C13" s="4">
        <v>104251382.70999999</v>
      </c>
      <c r="D13" s="4">
        <v>51474940.759999998</v>
      </c>
      <c r="E13" s="4">
        <v>36032458.530000001</v>
      </c>
      <c r="F13" s="4">
        <v>0</v>
      </c>
      <c r="G13" s="4">
        <v>0</v>
      </c>
      <c r="H13" s="4">
        <v>0</v>
      </c>
      <c r="I13" s="4">
        <v>0</v>
      </c>
    </row>
    <row r="15" spans="1:9" x14ac:dyDescent="0.3">
      <c r="A15" s="1" t="s">
        <v>0</v>
      </c>
      <c r="B15" s="1" t="s">
        <v>1</v>
      </c>
    </row>
    <row r="16" spans="1:9" x14ac:dyDescent="0.3">
      <c r="A16" s="2" t="s">
        <v>22</v>
      </c>
      <c r="B16" s="3"/>
    </row>
    <row r="17" spans="1:13" ht="22.8" x14ac:dyDescent="0.3">
      <c r="A17" s="1" t="s">
        <v>5</v>
      </c>
      <c r="B17" s="1" t="s">
        <v>23</v>
      </c>
      <c r="C17" s="1" t="s">
        <v>24</v>
      </c>
      <c r="D17" s="1" t="s">
        <v>25</v>
      </c>
      <c r="E17" s="1" t="s">
        <v>8</v>
      </c>
      <c r="F17" s="1" t="s">
        <v>26</v>
      </c>
      <c r="G17" s="1" t="s">
        <v>11</v>
      </c>
      <c r="H17" s="1" t="s">
        <v>27</v>
      </c>
      <c r="I17" s="1" t="s">
        <v>28</v>
      </c>
    </row>
    <row r="18" spans="1:13" x14ac:dyDescent="0.3">
      <c r="A18" s="3" t="s">
        <v>35</v>
      </c>
      <c r="B18" s="4">
        <v>35386.519999999997</v>
      </c>
      <c r="C18" s="4">
        <v>589775.32999999996</v>
      </c>
      <c r="D18" s="4">
        <v>71128.42</v>
      </c>
      <c r="E18" s="4">
        <v>94719.43</v>
      </c>
      <c r="F18" s="4">
        <v>11660047.9</v>
      </c>
      <c r="G18" s="4">
        <v>441.99</v>
      </c>
      <c r="H18" s="4">
        <v>94719.43</v>
      </c>
      <c r="I18" s="4">
        <v>94277.440000000002</v>
      </c>
    </row>
    <row r="19" spans="1:13" x14ac:dyDescent="0.3">
      <c r="A19" s="3" t="s">
        <v>31</v>
      </c>
      <c r="B19" s="4">
        <v>268764.78000000003</v>
      </c>
      <c r="C19" s="4">
        <v>4479412.99</v>
      </c>
      <c r="D19" s="4">
        <v>249053.37</v>
      </c>
      <c r="E19" s="4">
        <v>428229.89</v>
      </c>
      <c r="F19" s="4">
        <v>27489402.129999999</v>
      </c>
      <c r="G19" s="4">
        <v>1998.25</v>
      </c>
      <c r="H19" s="4">
        <v>428229.89</v>
      </c>
      <c r="I19" s="4">
        <v>426231.64</v>
      </c>
    </row>
    <row r="20" spans="1:13" x14ac:dyDescent="0.3">
      <c r="A20" s="3" t="s">
        <v>32</v>
      </c>
      <c r="B20" s="4">
        <v>159169.09</v>
      </c>
      <c r="C20" s="4">
        <v>2652818.17</v>
      </c>
      <c r="D20" s="4">
        <v>110886.54</v>
      </c>
      <c r="E20" s="4">
        <v>216999.27</v>
      </c>
      <c r="F20" s="4">
        <v>8849589.9299999997</v>
      </c>
      <c r="G20" s="4">
        <v>1012.58</v>
      </c>
      <c r="H20" s="4">
        <v>216999.27</v>
      </c>
      <c r="I20" s="4">
        <v>215986.69</v>
      </c>
    </row>
    <row r="21" spans="1:13" x14ac:dyDescent="0.3">
      <c r="A21" s="3" t="s">
        <v>34</v>
      </c>
      <c r="B21" s="4">
        <v>53408.06</v>
      </c>
      <c r="C21" s="4">
        <v>890134.33</v>
      </c>
      <c r="D21" s="4">
        <v>16700.03</v>
      </c>
      <c r="E21" s="4">
        <v>52305.4</v>
      </c>
      <c r="F21" s="4">
        <v>6417515.1200000001</v>
      </c>
      <c r="G21" s="4">
        <v>244.07</v>
      </c>
      <c r="H21" s="4">
        <v>52305.4</v>
      </c>
      <c r="I21" s="4">
        <v>52061.33</v>
      </c>
    </row>
    <row r="22" spans="1:13" x14ac:dyDescent="0.3">
      <c r="A22" s="3" t="s">
        <v>30</v>
      </c>
      <c r="B22" s="4">
        <v>38922.400000000001</v>
      </c>
      <c r="C22" s="4">
        <v>648706.67000000004</v>
      </c>
      <c r="D22" s="4">
        <v>0</v>
      </c>
      <c r="E22" s="4">
        <v>25948.27</v>
      </c>
      <c r="F22" s="4">
        <v>8388263.9299999997</v>
      </c>
      <c r="G22" s="4">
        <v>121.08</v>
      </c>
      <c r="H22" s="4">
        <v>25948.27</v>
      </c>
      <c r="I22" s="4">
        <v>25827.19</v>
      </c>
    </row>
    <row r="23" spans="1:13" x14ac:dyDescent="0.3">
      <c r="A23" s="3" t="s">
        <v>33</v>
      </c>
      <c r="B23" s="4">
        <v>30870.92</v>
      </c>
      <c r="C23" s="4">
        <v>514515.33</v>
      </c>
      <c r="D23" s="4">
        <v>50521.24</v>
      </c>
      <c r="E23" s="4">
        <v>71101.850000000006</v>
      </c>
      <c r="F23" s="4">
        <v>8670203.1600000001</v>
      </c>
      <c r="G23" s="4">
        <v>331.78</v>
      </c>
      <c r="H23" s="4">
        <v>71101.850000000006</v>
      </c>
      <c r="I23" s="4">
        <v>70770.070000000007</v>
      </c>
    </row>
    <row r="24" spans="1:13" x14ac:dyDescent="0.3">
      <c r="A24" s="3" t="s">
        <v>29</v>
      </c>
      <c r="B24" s="4">
        <v>3754.48</v>
      </c>
      <c r="C24" s="4">
        <v>62574.67</v>
      </c>
      <c r="D24" s="4">
        <v>58429.94</v>
      </c>
      <c r="E24" s="4">
        <v>60932.93</v>
      </c>
      <c r="F24" s="4">
        <v>10779638.689999999</v>
      </c>
      <c r="G24" s="4">
        <v>284.33</v>
      </c>
      <c r="H24" s="4">
        <v>60932.93</v>
      </c>
      <c r="I24" s="4">
        <v>60648.6</v>
      </c>
    </row>
    <row r="25" spans="1:13" x14ac:dyDescent="0.3">
      <c r="I25" s="5">
        <f>SUM(I18:I24)</f>
        <v>945802.95999999985</v>
      </c>
    </row>
    <row r="26" spans="1:13" x14ac:dyDescent="0.3">
      <c r="A26" s="1" t="s">
        <v>5</v>
      </c>
      <c r="B26" s="1" t="s">
        <v>36</v>
      </c>
      <c r="C26" s="1" t="s">
        <v>37</v>
      </c>
      <c r="D26" s="1" t="s">
        <v>38</v>
      </c>
      <c r="E26" s="1" t="s">
        <v>39</v>
      </c>
      <c r="F26" s="1" t="s">
        <v>40</v>
      </c>
      <c r="G26" s="1" t="s">
        <v>41</v>
      </c>
      <c r="H26" s="1" t="s">
        <v>42</v>
      </c>
      <c r="I26" s="1" t="s">
        <v>8</v>
      </c>
      <c r="J26" s="1" t="s">
        <v>26</v>
      </c>
      <c r="K26" s="1" t="s">
        <v>11</v>
      </c>
      <c r="L26" s="1" t="s">
        <v>27</v>
      </c>
      <c r="M26" s="1" t="s">
        <v>28</v>
      </c>
    </row>
    <row r="27" spans="1:13" x14ac:dyDescent="0.3">
      <c r="A27" s="3" t="s">
        <v>43</v>
      </c>
      <c r="B27" s="4">
        <v>381078.17</v>
      </c>
      <c r="C27" s="4">
        <v>6351302.8300000001</v>
      </c>
      <c r="D27" s="4">
        <v>444380.63</v>
      </c>
      <c r="E27" s="4">
        <v>236276.89</v>
      </c>
      <c r="F27" s="4">
        <v>0</v>
      </c>
      <c r="G27" s="4">
        <v>0</v>
      </c>
      <c r="H27" s="4">
        <v>0</v>
      </c>
      <c r="I27" s="4">
        <v>236276.89</v>
      </c>
      <c r="J27" s="4">
        <v>15718509.029999999</v>
      </c>
      <c r="K27" s="4">
        <v>1102.54</v>
      </c>
      <c r="L27" s="4">
        <v>236276.89</v>
      </c>
      <c r="M27" s="4">
        <v>235174.35</v>
      </c>
    </row>
    <row r="28" spans="1:13" x14ac:dyDescent="0.3">
      <c r="A28" s="3" t="s">
        <v>47</v>
      </c>
      <c r="B28" s="4">
        <v>134340.31</v>
      </c>
      <c r="C28" s="4">
        <v>2239005.17</v>
      </c>
      <c r="D28" s="4">
        <v>0</v>
      </c>
      <c r="E28" s="4">
        <v>89560.21</v>
      </c>
      <c r="F28" s="4">
        <v>7084.9</v>
      </c>
      <c r="G28" s="4">
        <v>0</v>
      </c>
      <c r="H28" s="4">
        <v>7084.9</v>
      </c>
      <c r="I28" s="4">
        <v>96645.11</v>
      </c>
      <c r="J28" s="4">
        <v>8927198.3100000005</v>
      </c>
      <c r="K28" s="4">
        <v>450.98</v>
      </c>
      <c r="L28" s="4">
        <v>96645.11</v>
      </c>
      <c r="M28" s="4">
        <v>96194.13</v>
      </c>
    </row>
    <row r="29" spans="1:13" x14ac:dyDescent="0.3">
      <c r="A29" s="3" t="s">
        <v>44</v>
      </c>
      <c r="B29" s="4">
        <v>943229.84</v>
      </c>
      <c r="C29" s="4">
        <v>15720497.34</v>
      </c>
      <c r="D29" s="4">
        <v>20490395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26302301.329999998</v>
      </c>
      <c r="K29" s="4">
        <v>0</v>
      </c>
      <c r="L29" s="4">
        <v>0</v>
      </c>
      <c r="M29" s="4">
        <v>0</v>
      </c>
    </row>
    <row r="30" spans="1:13" x14ac:dyDescent="0.3">
      <c r="A30" s="3" t="s">
        <v>45</v>
      </c>
      <c r="B30" s="4">
        <v>146760.51</v>
      </c>
      <c r="C30" s="4">
        <v>2446008.5</v>
      </c>
      <c r="D30" s="4">
        <v>3176297.69</v>
      </c>
      <c r="E30" s="4">
        <v>0</v>
      </c>
      <c r="F30" s="4">
        <v>0</v>
      </c>
      <c r="G30" s="4">
        <v>16060.8</v>
      </c>
      <c r="H30" s="4">
        <v>0</v>
      </c>
      <c r="I30" s="4">
        <v>0</v>
      </c>
      <c r="J30" s="4">
        <v>13973518.52</v>
      </c>
      <c r="K30" s="4">
        <v>0</v>
      </c>
      <c r="L30" s="4">
        <v>0</v>
      </c>
      <c r="M30" s="4">
        <v>0</v>
      </c>
    </row>
    <row r="31" spans="1:13" x14ac:dyDescent="0.3">
      <c r="M31" s="5">
        <f>SUM(M27:M30)</f>
        <v>331368.48</v>
      </c>
    </row>
    <row r="36" spans="12:13" x14ac:dyDescent="0.3">
      <c r="L36" t="s">
        <v>54</v>
      </c>
      <c r="M36" s="5">
        <f>I25+M31</f>
        <v>1277171.44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6ADC-4A26-4B2C-9888-06A5C6589A30}">
  <dimension ref="A1:N10"/>
  <sheetViews>
    <sheetView tabSelected="1" workbookViewId="0">
      <selection activeCell="N9" sqref="N9"/>
    </sheetView>
  </sheetViews>
  <sheetFormatPr defaultRowHeight="14.4" x14ac:dyDescent="0.3"/>
  <cols>
    <col min="1" max="1" width="15.77734375" customWidth="1"/>
    <col min="2" max="13" width="12.77734375" customWidth="1"/>
  </cols>
  <sheetData>
    <row r="1" spans="1:14" x14ac:dyDescent="0.3">
      <c r="A1" t="s">
        <v>48</v>
      </c>
    </row>
    <row r="2" spans="1:14" ht="22.8" x14ac:dyDescent="0.3">
      <c r="A2" s="1" t="s">
        <v>5</v>
      </c>
      <c r="B2" s="1" t="s">
        <v>36</v>
      </c>
      <c r="C2" s="1" t="s">
        <v>37</v>
      </c>
      <c r="D2" s="1" t="s">
        <v>38</v>
      </c>
      <c r="E2" s="1" t="s">
        <v>39</v>
      </c>
      <c r="F2" s="1" t="s">
        <v>40</v>
      </c>
      <c r="G2" s="1" t="s">
        <v>41</v>
      </c>
      <c r="H2" s="1" t="s">
        <v>42</v>
      </c>
      <c r="I2" s="1" t="s">
        <v>8</v>
      </c>
      <c r="J2" s="1" t="s">
        <v>26</v>
      </c>
      <c r="K2" s="1" t="s">
        <v>11</v>
      </c>
      <c r="L2" s="1" t="s">
        <v>27</v>
      </c>
      <c r="M2" s="1" t="s">
        <v>28</v>
      </c>
    </row>
    <row r="3" spans="1:14" ht="33.6" x14ac:dyDescent="0.3">
      <c r="A3" s="3" t="s">
        <v>45</v>
      </c>
      <c r="B3" s="4">
        <v>146760.51</v>
      </c>
      <c r="C3" s="4">
        <v>2446008.5</v>
      </c>
      <c r="D3" s="4">
        <v>3176297.69</v>
      </c>
      <c r="E3" s="4">
        <v>0</v>
      </c>
      <c r="F3" s="4">
        <v>0</v>
      </c>
      <c r="G3" s="4">
        <v>16060.8</v>
      </c>
      <c r="H3" s="4">
        <v>0</v>
      </c>
      <c r="I3" s="4">
        <v>0</v>
      </c>
      <c r="J3" s="4">
        <v>13973518.52</v>
      </c>
      <c r="K3" s="4">
        <v>0</v>
      </c>
      <c r="L3" s="4">
        <v>0</v>
      </c>
      <c r="M3" s="4">
        <v>0</v>
      </c>
    </row>
    <row r="5" spans="1:14" x14ac:dyDescent="0.3">
      <c r="A5" t="s">
        <v>55</v>
      </c>
    </row>
    <row r="6" spans="1:14" ht="22.8" x14ac:dyDescent="0.3">
      <c r="A6" s="1" t="s">
        <v>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41</v>
      </c>
      <c r="H6" s="1" t="s">
        <v>42</v>
      </c>
      <c r="I6" s="1" t="s">
        <v>8</v>
      </c>
      <c r="J6" s="1" t="s">
        <v>26</v>
      </c>
      <c r="K6" s="1" t="s">
        <v>11</v>
      </c>
      <c r="L6" s="1" t="s">
        <v>27</v>
      </c>
      <c r="M6" s="1" t="s">
        <v>28</v>
      </c>
    </row>
    <row r="7" spans="1:14" ht="33.6" x14ac:dyDescent="0.3">
      <c r="A7" s="3" t="s">
        <v>45</v>
      </c>
      <c r="C7" s="5">
        <v>954976.6399999999</v>
      </c>
      <c r="D7" s="5">
        <v>278930.67000000004</v>
      </c>
      <c r="E7" s="5">
        <f>(C7-D7)*0.04</f>
        <v>27041.838799999994</v>
      </c>
      <c r="F7">
        <v>0</v>
      </c>
      <c r="G7" s="5">
        <v>0</v>
      </c>
      <c r="H7" s="5">
        <v>0</v>
      </c>
      <c r="I7" s="5">
        <f>E7+H7</f>
        <v>27041.838799999994</v>
      </c>
      <c r="J7" s="5">
        <f>'Newton Quarter 3 Supplement'!J7-'Newton Quarter 3 Supplement'!L7</f>
        <v>13948377.4388</v>
      </c>
      <c r="K7">
        <v>0</v>
      </c>
      <c r="L7" s="5">
        <f>I7</f>
        <v>27041.838799999994</v>
      </c>
      <c r="M7" s="5">
        <f>L7-K7</f>
        <v>27041.838799999994</v>
      </c>
    </row>
    <row r="8" spans="1:14" ht="15" thickBot="1" x14ac:dyDescent="0.35">
      <c r="E8" s="5"/>
      <c r="M8" s="5">
        <f>M3</f>
        <v>0</v>
      </c>
      <c r="N8" t="s">
        <v>53</v>
      </c>
    </row>
    <row r="9" spans="1:14" ht="15.6" thickTop="1" thickBot="1" x14ac:dyDescent="0.35">
      <c r="E9" s="5"/>
      <c r="M9" s="7">
        <f>M7-M8</f>
        <v>27041.838799999994</v>
      </c>
      <c r="N9" t="s">
        <v>57</v>
      </c>
    </row>
    <row r="10" spans="1:14" ht="15" thickTop="1" x14ac:dyDescent="0.3">
      <c r="E10" s="5"/>
      <c r="K1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FY25 Quarter 1</vt:lpstr>
      <vt:lpstr>FY25 Quarter 2</vt:lpstr>
      <vt:lpstr>Newton Q2 Supplement </vt:lpstr>
      <vt:lpstr>FY25 Quarter 3</vt:lpstr>
      <vt:lpstr>Newton Quarter 3 Supplement</vt:lpstr>
      <vt:lpstr>FY25 Quarter 4</vt:lpstr>
      <vt:lpstr>Newton Quarter 4 Supplement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Floyd</dc:creator>
  <cp:lastModifiedBy>Lewison, Barbara [IDR]</cp:lastModifiedBy>
  <dcterms:created xsi:type="dcterms:W3CDTF">2024-11-20T08:27:47Z</dcterms:created>
  <dcterms:modified xsi:type="dcterms:W3CDTF">2025-08-15T17:34:15Z</dcterms:modified>
</cp:coreProperties>
</file>